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891D1F9-B828-46AA-A770-243C1741D312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инф янв" sheetId="29" state="hidden" r:id="rId1"/>
    <sheet name="инф фев" sheetId="32" state="hidden" r:id="rId2"/>
    <sheet name="инф март" sheetId="36" state="hidden" r:id="rId3"/>
    <sheet name="инф апр" sheetId="38" state="hidden" r:id="rId4"/>
    <sheet name="октяб23" sheetId="39" r:id="rId5"/>
    <sheet name="Лист1" sheetId="3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39" l="1"/>
  <c r="N43" i="39"/>
  <c r="F43" i="39"/>
  <c r="N42" i="39"/>
  <c r="F42" i="39"/>
  <c r="N41" i="39"/>
  <c r="F41" i="39"/>
  <c r="N40" i="39"/>
  <c r="F40" i="39"/>
  <c r="F44" i="39" s="1"/>
  <c r="N38" i="39"/>
  <c r="F38" i="39"/>
  <c r="N37" i="39"/>
  <c r="F37" i="39"/>
  <c r="N36" i="39"/>
  <c r="F36" i="39"/>
  <c r="N35" i="39"/>
  <c r="F35" i="39"/>
  <c r="N34" i="39"/>
  <c r="F34" i="39"/>
  <c r="N33" i="39"/>
  <c r="F33" i="39"/>
  <c r="N32" i="39"/>
  <c r="N39" i="39" s="1"/>
  <c r="N46" i="39" s="1"/>
  <c r="F32" i="39"/>
  <c r="F39" i="39" s="1"/>
  <c r="F46" i="39" s="1"/>
  <c r="N16" i="39"/>
  <c r="F16" i="39"/>
  <c r="N15" i="39"/>
  <c r="F15" i="39"/>
  <c r="N14" i="39"/>
  <c r="F14" i="39"/>
  <c r="N13" i="39"/>
  <c r="F13" i="39"/>
  <c r="N12" i="39"/>
  <c r="F12" i="39"/>
  <c r="N11" i="39"/>
  <c r="F11" i="39"/>
  <c r="N10" i="39"/>
  <c r="F10" i="39"/>
  <c r="N9" i="39"/>
  <c r="F9" i="39"/>
  <c r="N8" i="39"/>
  <c r="F8" i="39"/>
  <c r="N7" i="39"/>
  <c r="N17" i="39" s="1"/>
  <c r="F7" i="39"/>
  <c r="F17" i="39" s="1"/>
  <c r="M21" i="38" l="1"/>
  <c r="N21" i="38" s="1"/>
  <c r="N20" i="38"/>
  <c r="N19" i="38"/>
  <c r="N18" i="38"/>
  <c r="N17" i="38"/>
  <c r="N16" i="38"/>
  <c r="N15" i="38"/>
  <c r="M15" i="38"/>
  <c r="N14" i="38"/>
  <c r="M13" i="38"/>
  <c r="N13" i="38" s="1"/>
  <c r="N12" i="38"/>
  <c r="N11" i="38"/>
  <c r="N10" i="38"/>
  <c r="N9" i="38"/>
  <c r="N8" i="38"/>
  <c r="N7" i="38"/>
  <c r="E22" i="38"/>
  <c r="F22" i="38" s="1"/>
  <c r="F21" i="38"/>
  <c r="E21" i="38"/>
  <c r="F20" i="38"/>
  <c r="F19" i="38"/>
  <c r="F18" i="38"/>
  <c r="F17" i="38"/>
  <c r="F16" i="38"/>
  <c r="E15" i="38"/>
  <c r="F15" i="38" s="1"/>
  <c r="F14" i="38"/>
  <c r="E13" i="38"/>
  <c r="F13" i="38" s="1"/>
  <c r="F12" i="38"/>
  <c r="F11" i="38"/>
  <c r="F10" i="38"/>
  <c r="F9" i="38"/>
  <c r="F8" i="38"/>
  <c r="F7" i="38"/>
  <c r="F23" i="38" l="1"/>
  <c r="N22" i="38"/>
  <c r="E45" i="36" l="1"/>
  <c r="F45" i="36" s="1"/>
  <c r="M45" i="36"/>
  <c r="N45" i="36" s="1"/>
  <c r="N53" i="36"/>
  <c r="M52" i="36"/>
  <c r="N52" i="36" s="1"/>
  <c r="M51" i="36"/>
  <c r="N51" i="36" s="1"/>
  <c r="N50" i="36"/>
  <c r="N49" i="36"/>
  <c r="N48" i="36"/>
  <c r="N47" i="36"/>
  <c r="N46" i="36"/>
  <c r="M46" i="36"/>
  <c r="M44" i="36"/>
  <c r="N44" i="36" s="1"/>
  <c r="N43" i="36"/>
  <c r="N42" i="36"/>
  <c r="N41" i="36"/>
  <c r="N40" i="36"/>
  <c r="N39" i="36"/>
  <c r="N38" i="36"/>
  <c r="E51" i="36"/>
  <c r="E44" i="36"/>
  <c r="M22" i="36"/>
  <c r="N22" i="36" s="1"/>
  <c r="M21" i="36"/>
  <c r="N21" i="36" s="1"/>
  <c r="N20" i="36"/>
  <c r="M20" i="36"/>
  <c r="N19" i="36"/>
  <c r="N18" i="36"/>
  <c r="N17" i="36"/>
  <c r="N16" i="36"/>
  <c r="M15" i="36"/>
  <c r="N15" i="36" s="1"/>
  <c r="N14" i="36"/>
  <c r="M14" i="36"/>
  <c r="N13" i="36"/>
  <c r="M13" i="36"/>
  <c r="N12" i="36"/>
  <c r="N11" i="36"/>
  <c r="N10" i="36"/>
  <c r="N9" i="36"/>
  <c r="N8" i="36"/>
  <c r="E22" i="36"/>
  <c r="F22" i="36" s="1"/>
  <c r="E20" i="36"/>
  <c r="E14" i="36"/>
  <c r="F14" i="36" s="1"/>
  <c r="E13" i="36"/>
  <c r="F53" i="36"/>
  <c r="E52" i="36"/>
  <c r="F52" i="36" s="1"/>
  <c r="F51" i="36"/>
  <c r="F50" i="36"/>
  <c r="F49" i="36"/>
  <c r="F48" i="36"/>
  <c r="F47" i="36"/>
  <c r="F46" i="36"/>
  <c r="E46" i="36"/>
  <c r="F44" i="36"/>
  <c r="F43" i="36"/>
  <c r="F42" i="36"/>
  <c r="F41" i="36"/>
  <c r="F40" i="36"/>
  <c r="F39" i="36"/>
  <c r="F38" i="36"/>
  <c r="E21" i="36"/>
  <c r="F21" i="36" s="1"/>
  <c r="F20" i="36"/>
  <c r="F19" i="36"/>
  <c r="F18" i="36"/>
  <c r="F17" i="36"/>
  <c r="F16" i="36"/>
  <c r="F15" i="36"/>
  <c r="E15" i="36"/>
  <c r="F13" i="36"/>
  <c r="F12" i="36"/>
  <c r="F11" i="36"/>
  <c r="F10" i="36"/>
  <c r="F9" i="36"/>
  <c r="F8" i="36"/>
  <c r="N7" i="36"/>
  <c r="F7" i="36"/>
  <c r="N23" i="36" l="1"/>
  <c r="N54" i="36"/>
  <c r="F54" i="36"/>
  <c r="F23" i="36"/>
  <c r="N53" i="32" l="1"/>
  <c r="M52" i="32"/>
  <c r="N52" i="32" s="1"/>
  <c r="N51" i="32"/>
  <c r="N50" i="32"/>
  <c r="N49" i="32"/>
  <c r="N48" i="32"/>
  <c r="N47" i="32"/>
  <c r="M46" i="32"/>
  <c r="N46" i="32" s="1"/>
  <c r="N45" i="32"/>
  <c r="M44" i="32"/>
  <c r="N44" i="32" s="1"/>
  <c r="M43" i="32"/>
  <c r="N43" i="32" s="1"/>
  <c r="N42" i="32"/>
  <c r="N41" i="32"/>
  <c r="N40" i="32"/>
  <c r="N39" i="32"/>
  <c r="N38" i="32"/>
  <c r="F53" i="32"/>
  <c r="F52" i="32"/>
  <c r="E52" i="32"/>
  <c r="F51" i="32"/>
  <c r="F50" i="32"/>
  <c r="F49" i="32"/>
  <c r="F48" i="32"/>
  <c r="F47" i="32"/>
  <c r="E46" i="32"/>
  <c r="F46" i="32" s="1"/>
  <c r="F45" i="32"/>
  <c r="E44" i="32"/>
  <c r="F44" i="32" s="1"/>
  <c r="E43" i="32"/>
  <c r="F43" i="32" s="1"/>
  <c r="F42" i="32"/>
  <c r="F41" i="32"/>
  <c r="F40" i="32"/>
  <c r="F39" i="32"/>
  <c r="F38" i="32"/>
  <c r="N22" i="32"/>
  <c r="M21" i="32"/>
  <c r="N21" i="32" s="1"/>
  <c r="N20" i="32"/>
  <c r="N19" i="32"/>
  <c r="N18" i="32"/>
  <c r="N17" i="32"/>
  <c r="N16" i="32"/>
  <c r="N15" i="32"/>
  <c r="M15" i="32"/>
  <c r="N14" i="32"/>
  <c r="M13" i="32"/>
  <c r="N13" i="32" s="1"/>
  <c r="M12" i="32"/>
  <c r="N12" i="32" s="1"/>
  <c r="N11" i="32"/>
  <c r="N10" i="32"/>
  <c r="N9" i="32"/>
  <c r="N8" i="32"/>
  <c r="N7" i="32"/>
  <c r="F22" i="32"/>
  <c r="E21" i="32"/>
  <c r="F21" i="32" s="1"/>
  <c r="F20" i="32"/>
  <c r="F19" i="32"/>
  <c r="F18" i="32"/>
  <c r="F17" i="32"/>
  <c r="F16" i="32"/>
  <c r="E15" i="32"/>
  <c r="F15" i="32" s="1"/>
  <c r="F14" i="32"/>
  <c r="E13" i="32"/>
  <c r="F13" i="32" s="1"/>
  <c r="E12" i="32"/>
  <c r="F12" i="32" s="1"/>
  <c r="F11" i="32"/>
  <c r="F10" i="32"/>
  <c r="F9" i="32"/>
  <c r="F8" i="32"/>
  <c r="F7" i="32"/>
  <c r="N23" i="32" l="1"/>
  <c r="F54" i="32"/>
  <c r="F23" i="32"/>
  <c r="N54" i="32"/>
  <c r="N22" i="29"/>
  <c r="M21" i="29"/>
  <c r="N21" i="29" s="1"/>
  <c r="N20" i="29"/>
  <c r="N19" i="29"/>
  <c r="N18" i="29"/>
  <c r="N17" i="29"/>
  <c r="N16" i="29"/>
  <c r="M15" i="29"/>
  <c r="N15" i="29" s="1"/>
  <c r="N14" i="29"/>
  <c r="M13" i="29"/>
  <c r="N13" i="29" s="1"/>
  <c r="M12" i="29"/>
  <c r="N12" i="29" s="1"/>
  <c r="N11" i="29"/>
  <c r="N10" i="29"/>
  <c r="N9" i="29"/>
  <c r="N8" i="29"/>
  <c r="N7" i="29"/>
  <c r="E13" i="29"/>
  <c r="F13" i="29" s="1"/>
  <c r="E21" i="29"/>
  <c r="F21" i="29" s="1"/>
  <c r="E15" i="29"/>
  <c r="F15" i="29" s="1"/>
  <c r="E12" i="29"/>
  <c r="F12" i="29" s="1"/>
  <c r="F22" i="29"/>
  <c r="F37" i="29" s="1"/>
  <c r="F20" i="29"/>
  <c r="F19" i="29"/>
  <c r="F18" i="29"/>
  <c r="F17" i="29"/>
  <c r="F16" i="29"/>
  <c r="F14" i="29"/>
  <c r="F11" i="29"/>
  <c r="F10" i="29"/>
  <c r="F9" i="29"/>
  <c r="F8" i="29"/>
  <c r="F7" i="29"/>
  <c r="N23" i="29" l="1"/>
  <c r="F23" i="29"/>
</calcChain>
</file>

<file path=xl/sharedStrings.xml><?xml version="1.0" encoding="utf-8"?>
<sst xmlns="http://schemas.openxmlformats.org/spreadsheetml/2006/main" count="650" uniqueCount="72">
  <si>
    <t>№пп</t>
  </si>
  <si>
    <t>ед.изм.</t>
  </si>
  <si>
    <t>Кол-во</t>
  </si>
  <si>
    <t>кг</t>
  </si>
  <si>
    <t>Макаронные изделия</t>
  </si>
  <si>
    <t>Сахар</t>
  </si>
  <si>
    <t>Масло растительное</t>
  </si>
  <si>
    <t>л</t>
  </si>
  <si>
    <t>Сок фруктовый</t>
  </si>
  <si>
    <t>бан</t>
  </si>
  <si>
    <t>Изюм</t>
  </si>
  <si>
    <t>Молоко 2,5% т/пак</t>
  </si>
  <si>
    <t>Информация о составе продуктовых наборов</t>
  </si>
  <si>
    <t>для обущающихся, приступивших к обучению с применением электронного обучения и дистанционных образовательных технологий</t>
  </si>
  <si>
    <t>цена, рос.руб.</t>
  </si>
  <si>
    <t>Примечания:</t>
  </si>
  <si>
    <t>**Состав продуктовых наборов определен п.14 Приложения к письму Министерства образования и науки Донецкой Народной Республики от 09.09.2022 г. № 4689/06.1-28</t>
  </si>
  <si>
    <t>Стоимость*, рос.руб.</t>
  </si>
  <si>
    <t>Наименование**</t>
  </si>
  <si>
    <t>рис фас</t>
  </si>
  <si>
    <t xml:space="preserve">Гречка </t>
  </si>
  <si>
    <t>Пшено фас</t>
  </si>
  <si>
    <t>Артек фас</t>
  </si>
  <si>
    <t>Манка фас</t>
  </si>
  <si>
    <t>Яблоки</t>
  </si>
  <si>
    <t>Лимоны</t>
  </si>
  <si>
    <t>Ананасы консервированные 0,565</t>
  </si>
  <si>
    <t>за период с 09.01.2023 г. по 31.01.2023 г. (17 учебных дней)</t>
  </si>
  <si>
    <t>за период с 01.02.2023 г. по 28.02.2023 г. (18 учебных дней)</t>
  </si>
  <si>
    <t>Овсянка</t>
  </si>
  <si>
    <t>Горошек зел. консерв. 0,2</t>
  </si>
  <si>
    <t>Кукуруза консер. 0,24</t>
  </si>
  <si>
    <t>*Согласно п. 15 Приложения к письму Министерства образования и науки Донецкой Народной Республики от 09.09.2022 г. № 4689/06.1-28, стоимость продуктового набора расчитывается исходя из ежедневной суммы обеда, установленной Указом Главы от 27.08.2022 г. № 484 "Об обеспечении бесплатным горячим питанием обучающихся, осваивающих образовательные программы начального общего образования" в пределах доведенных лимитов бюджетных обязательств за фактические учебные дни. ( 17 учебных дней х 107,03 рос.руб. = 1819,51рос.руб.)</t>
  </si>
  <si>
    <t>за период с 01.03.2023 г. по 31.03.2023 г. (17 учебных дней)</t>
  </si>
  <si>
    <t>за период с 01.02.2023 г. по 28.02.2023 г. (15 учебных дней)</t>
  </si>
  <si>
    <t xml:space="preserve">Апельсины </t>
  </si>
  <si>
    <t>*Согласно п. 15 Приложения к письму Министерства образования и науки Донецкой Народной Республики от 09.09.2022 г. № 4689/06.1-28, стоимость продуктового набора расчитывается исходя из ежедневной суммы обеда, установленной Указом Главы от 27.08.2022 г. № 484 "Об обеспечении бесплатным горячим питанием обучающихся, осваивающих образовательные программы начального общего образования" в пределах доведенных лимитов бюджетных обязательств за фактические учебные дни. ( 18 учебных дней х 107,03 рос.руб. = 1926,54рос.руб.)</t>
  </si>
  <si>
    <t>*Согласно п. 15 Приложения к письму Министерства образования и науки Донецкой Народной Республики от 09.09.2022 г. № 4689/06.1-28, стоимость продуктового набора расчитывается исходя из ежедневной суммы обеда, установленной Указом Главы от 27.08.2022 г. № 484 "Об обеспечении бесплатным горячим питанием обучающихся, осваивающих образовательные программы начального общего образования" в пределах доведенных лимитов бюджетных обязательств за фактические учебные дни. ( 15 учебных дней х 107,03 рос.руб. = 1605,45рос.руб.)</t>
  </si>
  <si>
    <t>Мед</t>
  </si>
  <si>
    <t xml:space="preserve">Рис </t>
  </si>
  <si>
    <t>Огурцы конс. 1бан-3кг</t>
  </si>
  <si>
    <t>Перец кон. 1 б-0,5кг</t>
  </si>
  <si>
    <t>Помидоры кон. 1бан -3кг</t>
  </si>
  <si>
    <t>Лечо 1 б-0,5кг</t>
  </si>
  <si>
    <t>икра кабачковая 1бан- 0,65 кг</t>
  </si>
  <si>
    <t>Огурцы конс.1 бан-3кг</t>
  </si>
  <si>
    <t>икра кабачковая1 бан- 0,65 кг</t>
  </si>
  <si>
    <t>за период с 01.04.2023 г. по 30.04.2023 г. (19 учебных дней)</t>
  </si>
  <si>
    <t>Горох</t>
  </si>
  <si>
    <t>Кофейный напиток</t>
  </si>
  <si>
    <t>Пшено фас.</t>
  </si>
  <si>
    <t>Чай</t>
  </si>
  <si>
    <t>Консерва рыбная 3 бан.</t>
  </si>
  <si>
    <t>Консервы мясные 2 бан</t>
  </si>
  <si>
    <t>Повидло 0,6 кг</t>
  </si>
  <si>
    <t>*Согласно п. 15 Приложения к письму Министерства образования и науки Донецкой Народной Республики от 09.09.2022 г. № 4689/06.1-28, стоимость продуктового набора расчитывается исходя из ежедневной суммы обеда, установленной Указом Главы от 27.08.2022 г. № 484 "Об обеспечении бесплатным горячим питанием обучающихся, осваивающих образовательные программы начального общего образования" в пределах доведенных лимитов бюджетных обязательств за фактические учебные дни. ( 19 учебных дней х 107,03 рос.руб. = 2033,57рос.руб.)</t>
  </si>
  <si>
    <t>за период с 29.09.2023 г. по 27.10.2023 г. (20 учебных дней)</t>
  </si>
  <si>
    <t xml:space="preserve">Макаронные изделия  </t>
  </si>
  <si>
    <t>Сухофрукты</t>
  </si>
  <si>
    <t>Консерва мясная 1б-0,5 кг</t>
  </si>
  <si>
    <t>Консерва рыбная 1 б-0,24 кг</t>
  </si>
  <si>
    <t>Молоко сгущеное 1б-0,37 кг</t>
  </si>
  <si>
    <t>Печенье 1шт-0,205кг</t>
  </si>
  <si>
    <t>шт</t>
  </si>
  <si>
    <t>*Согласно п. 15 Приложения к письму Министерства образования и науки Донецкой Народной Республики от 09.09.2022 г. № 4689/06.1-28, стоимость продуктового набора расчитывается исходя из ежедневной суммы обеда, установленной Указом Главы от 27.08.2022 г. № 484 "Об обеспечении бесплатным горячим питанием обучающихся, осваивающих образовательные программы начального общего образования" в пределах доведенных лимитов бюджетных обязательств за фактические учебные дни. ( 20 учебных дней х 107,03 рос.руб. = 2140,60рос.руб.)</t>
  </si>
  <si>
    <t>1-4 классы наборы</t>
  </si>
  <si>
    <t>Консерва мясная 1б-0,5кг</t>
  </si>
  <si>
    <t>Молоко сгущеное 1б-0,37кг</t>
  </si>
  <si>
    <t>Печенье 1шт-0,205 кг</t>
  </si>
  <si>
    <t>Итого</t>
  </si>
  <si>
    <t xml:space="preserve">Сок фруктовый </t>
  </si>
  <si>
    <t xml:space="preserve">*Согласно п. 15 Приложения к письму Министерства образования и науки Донецкой Народной Республики от 09.09.2022 г. № 4689/06.1-28, стоимость продуктового набора расчитывается исходя из ежедневной суммы обеда, установленной Указом Главы от 27.08.2022 г. № 484 "Об обеспечении бесплатным горячим питанием обучающихся, осваивающих образовательные программы начального общего образования" в пределах доведенных лимитов бюджетных обязательств за фактические учебные дни. ( 20 учебных дней х 107,03 рос.руб.=2140,60 рос.руб(из них 20*70,53 рос.руб=1410,00рос.руб за счет субсидий из федерального бюджета; 36,50 рос.руб*20дней  за счет средств бюджета ДНР)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</si>
</sst>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0.000"/>
    <numFmt numFmtId="166" formatCode="0.0000"/>
    <numFmt numFmtId="167" formatCode="#,##0.000"/>
    <numFmt numFmtId="168" formatCode="#,##0.0000"/>
    <numFmt numFmtId="169" formatCode="#,##0.00000"/>
    <numFmt numFmtId="170" formatCode="0.000000"/>
    <numFmt numFmtId="171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2" xfId="0" applyFont="1" applyBorder="1"/>
    <xf numFmtId="0" fontId="3" fillId="0" borderId="2" xfId="0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0" xfId="0" applyFont="1" applyFill="1"/>
    <xf numFmtId="165" fontId="2" fillId="0" borderId="1" xfId="0" applyNumberFormat="1" applyFont="1" applyFill="1" applyBorder="1"/>
    <xf numFmtId="0" fontId="2" fillId="0" borderId="3" xfId="0" applyFont="1" applyBorder="1" applyAlignment="1"/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165" fontId="0" fillId="0" borderId="1" xfId="0" applyNumberFormat="1" applyFill="1" applyBorder="1"/>
    <xf numFmtId="165" fontId="0" fillId="0" borderId="1" xfId="1" applyNumberFormat="1" applyFont="1" applyFill="1" applyBorder="1" applyAlignment="1">
      <alignment horizontal="right"/>
    </xf>
    <xf numFmtId="0" fontId="5" fillId="0" borderId="1" xfId="0" applyFont="1" applyFill="1" applyBorder="1"/>
    <xf numFmtId="165" fontId="5" fillId="0" borderId="1" xfId="0" applyNumberFormat="1" applyFont="1" applyFill="1" applyBorder="1"/>
    <xf numFmtId="0" fontId="2" fillId="0" borderId="0" xfId="0" applyFont="1" applyFill="1" applyBorder="1"/>
    <xf numFmtId="165" fontId="2" fillId="0" borderId="0" xfId="0" applyNumberFormat="1" applyFont="1" applyFill="1" applyBorder="1"/>
    <xf numFmtId="4" fontId="6" fillId="0" borderId="0" xfId="0" applyNumberFormat="1" applyFont="1" applyFill="1" applyBorder="1"/>
    <xf numFmtId="167" fontId="5" fillId="0" borderId="1" xfId="0" applyNumberFormat="1" applyFont="1" applyFill="1" applyBorder="1"/>
    <xf numFmtId="167" fontId="6" fillId="0" borderId="1" xfId="0" applyNumberFormat="1" applyFont="1" applyFill="1" applyBorder="1"/>
    <xf numFmtId="4" fontId="3" fillId="0" borderId="0" xfId="0" applyNumberFormat="1" applyFont="1" applyFill="1" applyBorder="1"/>
    <xf numFmtId="166" fontId="0" fillId="0" borderId="1" xfId="0" applyNumberFormat="1" applyFill="1" applyBorder="1"/>
    <xf numFmtId="168" fontId="0" fillId="0" borderId="1" xfId="0" applyNumberFormat="1" applyFill="1" applyBorder="1"/>
    <xf numFmtId="168" fontId="2" fillId="0" borderId="1" xfId="0" applyNumberFormat="1" applyFont="1" applyFill="1" applyBorder="1"/>
    <xf numFmtId="167" fontId="0" fillId="0" borderId="1" xfId="0" applyNumberFormat="1" applyFill="1" applyBorder="1"/>
    <xf numFmtId="167" fontId="2" fillId="0" borderId="1" xfId="0" applyNumberFormat="1" applyFont="1" applyFill="1" applyBorder="1"/>
    <xf numFmtId="166" fontId="0" fillId="0" borderId="1" xfId="1" applyNumberFormat="1" applyFont="1" applyFill="1" applyBorder="1" applyAlignment="1">
      <alignment horizontal="right"/>
    </xf>
    <xf numFmtId="169" fontId="0" fillId="0" borderId="1" xfId="0" applyNumberFormat="1" applyFill="1" applyBorder="1"/>
    <xf numFmtId="168" fontId="5" fillId="0" borderId="1" xfId="0" applyNumberFormat="1" applyFont="1" applyFill="1" applyBorder="1"/>
    <xf numFmtId="0" fontId="3" fillId="0" borderId="0" xfId="0" applyFont="1" applyBorder="1" applyAlignment="1">
      <alignment horizontal="center" vertical="center" wrapText="1"/>
    </xf>
    <xf numFmtId="166" fontId="0" fillId="0" borderId="0" xfId="0" applyNumberFormat="1" applyFill="1" applyBorder="1"/>
    <xf numFmtId="167" fontId="5" fillId="0" borderId="0" xfId="0" applyNumberFormat="1" applyFont="1" applyFill="1" applyBorder="1"/>
    <xf numFmtId="168" fontId="0" fillId="0" borderId="0" xfId="0" applyNumberFormat="1" applyFill="1" applyBorder="1"/>
    <xf numFmtId="165" fontId="0" fillId="0" borderId="0" xfId="0" applyNumberFormat="1" applyFill="1" applyBorder="1"/>
    <xf numFmtId="0" fontId="5" fillId="0" borderId="0" xfId="0" applyFont="1" applyFill="1" applyBorder="1"/>
    <xf numFmtId="165" fontId="5" fillId="0" borderId="0" xfId="0" applyNumberFormat="1" applyFont="1" applyFill="1" applyBorder="1"/>
    <xf numFmtId="166" fontId="0" fillId="0" borderId="0" xfId="1" applyNumberFormat="1" applyFont="1" applyFill="1" applyBorder="1" applyAlignment="1">
      <alignment horizontal="right"/>
    </xf>
    <xf numFmtId="169" fontId="0" fillId="0" borderId="0" xfId="0" applyNumberFormat="1" applyFill="1" applyBorder="1"/>
    <xf numFmtId="165" fontId="0" fillId="0" borderId="0" xfId="1" applyNumberFormat="1" applyFont="1" applyFill="1" applyBorder="1" applyAlignment="1">
      <alignment horizontal="right"/>
    </xf>
    <xf numFmtId="168" fontId="5" fillId="0" borderId="0" xfId="0" applyNumberFormat="1" applyFont="1" applyFill="1" applyBorder="1"/>
    <xf numFmtId="167" fontId="6" fillId="0" borderId="0" xfId="0" applyNumberFormat="1" applyFont="1" applyFill="1" applyBorder="1"/>
    <xf numFmtId="168" fontId="2" fillId="0" borderId="0" xfId="0" applyNumberFormat="1" applyFont="1" applyFill="1" applyBorder="1"/>
    <xf numFmtId="0" fontId="3" fillId="0" borderId="0" xfId="0" applyFont="1" applyBorder="1" applyAlignment="1">
      <alignment horizontal="center" vertical="center"/>
    </xf>
    <xf numFmtId="167" fontId="0" fillId="0" borderId="0" xfId="0" applyNumberFormat="1" applyFill="1" applyBorder="1"/>
    <xf numFmtId="167" fontId="2" fillId="0" borderId="0" xfId="0" applyNumberFormat="1" applyFont="1" applyFill="1" applyBorder="1"/>
    <xf numFmtId="0" fontId="2" fillId="0" borderId="0" xfId="0" applyFont="1" applyBorder="1" applyAlignment="1"/>
    <xf numFmtId="0" fontId="2" fillId="0" borderId="0" xfId="0" applyFont="1" applyAlignment="1">
      <alignment horizontal="left" wrapText="1"/>
    </xf>
    <xf numFmtId="0" fontId="2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166" fontId="0" fillId="0" borderId="1" xfId="0" applyNumberFormat="1" applyBorder="1"/>
    <xf numFmtId="167" fontId="5" fillId="0" borderId="1" xfId="0" applyNumberFormat="1" applyFont="1" applyBorder="1"/>
    <xf numFmtId="168" fontId="0" fillId="0" borderId="1" xfId="0" applyNumberFormat="1" applyBorder="1"/>
    <xf numFmtId="168" fontId="5" fillId="0" borderId="1" xfId="0" applyNumberFormat="1" applyFont="1" applyBorder="1"/>
    <xf numFmtId="4" fontId="0" fillId="0" borderId="1" xfId="0" applyNumberFormat="1" applyBorder="1"/>
    <xf numFmtId="165" fontId="0" fillId="0" borderId="1" xfId="0" applyNumberFormat="1" applyBorder="1"/>
    <xf numFmtId="170" fontId="0" fillId="0" borderId="1" xfId="0" applyNumberFormat="1" applyBorder="1"/>
    <xf numFmtId="171" fontId="0" fillId="0" borderId="1" xfId="0" applyNumberFormat="1" applyBorder="1"/>
    <xf numFmtId="0" fontId="2" fillId="0" borderId="1" xfId="0" applyFont="1" applyBorder="1"/>
    <xf numFmtId="165" fontId="5" fillId="0" borderId="1" xfId="0" applyNumberFormat="1" applyFont="1" applyBorder="1"/>
    <xf numFmtId="165" fontId="2" fillId="0" borderId="0" xfId="0" applyNumberFormat="1" applyFont="1"/>
    <xf numFmtId="4" fontId="6" fillId="0" borderId="0" xfId="0" applyNumberFormat="1" applyFont="1"/>
    <xf numFmtId="4" fontId="3" fillId="0" borderId="0" xfId="0" applyNumberFormat="1" applyFont="1"/>
    <xf numFmtId="0" fontId="2" fillId="0" borderId="3" xfId="0" applyFont="1" applyBorder="1"/>
    <xf numFmtId="0" fontId="2" fillId="2" borderId="0" xfId="0" applyFont="1" applyFill="1" applyAlignment="1">
      <alignment horizontal="center" wrapText="1"/>
    </xf>
    <xf numFmtId="0" fontId="2" fillId="2" borderId="2" xfId="0" applyFont="1" applyFill="1" applyBorder="1"/>
    <xf numFmtId="0" fontId="2" fillId="2" borderId="0" xfId="0" applyFont="1" applyFill="1"/>
    <xf numFmtId="1" fontId="0" fillId="0" borderId="1" xfId="0" applyNumberFormat="1" applyBorder="1"/>
    <xf numFmtId="0" fontId="3" fillId="0" borderId="1" xfId="0" applyFont="1" applyBorder="1"/>
    <xf numFmtId="4" fontId="3" fillId="0" borderId="1" xfId="0" applyNumberFormat="1" applyFont="1" applyBorder="1"/>
    <xf numFmtId="166" fontId="2" fillId="0" borderId="1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37"/>
  <sheetViews>
    <sheetView topLeftCell="A16" zoomScale="80" zoomScaleNormal="80" workbookViewId="0">
      <selection activeCell="P10" sqref="P10"/>
    </sheetView>
  </sheetViews>
  <sheetFormatPr defaultColWidth="8.85546875" defaultRowHeight="15" x14ac:dyDescent="0.25"/>
  <cols>
    <col min="1" max="1" width="5.28515625" style="2" customWidth="1"/>
    <col min="2" max="2" width="31.28515625" style="2" customWidth="1"/>
    <col min="3" max="3" width="7.85546875" style="2" customWidth="1"/>
    <col min="4" max="4" width="9.42578125" style="2" customWidth="1"/>
    <col min="5" max="5" width="8.85546875" style="2"/>
    <col min="6" max="6" width="13.28515625" style="2" customWidth="1"/>
    <col min="7" max="7" width="6" style="2" customWidth="1"/>
    <col min="8" max="8" width="5.85546875" style="2" customWidth="1"/>
    <col min="9" max="9" width="5.5703125" style="2" customWidth="1"/>
    <col min="10" max="10" width="31.7109375" style="2" customWidth="1"/>
    <col min="11" max="11" width="7.42578125" style="2" customWidth="1"/>
    <col min="12" max="12" width="9.28515625" style="2" customWidth="1"/>
    <col min="13" max="13" width="8.85546875" style="2" customWidth="1"/>
    <col min="14" max="14" width="13.28515625" style="2" customWidth="1"/>
    <col min="15" max="16384" width="8.85546875" style="2"/>
  </cols>
  <sheetData>
    <row r="1" spans="1:14" ht="16.149999999999999" customHeight="1" x14ac:dyDescent="0.25">
      <c r="A1" s="54" t="s">
        <v>12</v>
      </c>
      <c r="B1" s="54"/>
      <c r="C1" s="54"/>
      <c r="D1" s="54"/>
      <c r="E1" s="54"/>
      <c r="F1" s="54"/>
      <c r="G1" s="5"/>
      <c r="I1" s="54" t="s">
        <v>12</v>
      </c>
      <c r="J1" s="54"/>
      <c r="K1" s="54"/>
      <c r="L1" s="54"/>
      <c r="M1" s="54"/>
      <c r="N1" s="54"/>
    </row>
    <row r="2" spans="1:14" ht="30.6" customHeight="1" x14ac:dyDescent="0.25">
      <c r="A2" s="55" t="s">
        <v>13</v>
      </c>
      <c r="B2" s="55"/>
      <c r="C2" s="55"/>
      <c r="D2" s="55"/>
      <c r="E2" s="55"/>
      <c r="F2" s="55"/>
      <c r="G2" s="5"/>
      <c r="I2" s="55" t="s">
        <v>13</v>
      </c>
      <c r="J2" s="55"/>
      <c r="K2" s="55"/>
      <c r="L2" s="55"/>
      <c r="M2" s="55"/>
      <c r="N2" s="55"/>
    </row>
    <row r="3" spans="1:14" ht="16.899999999999999" customHeight="1" x14ac:dyDescent="0.25">
      <c r="A3" s="56" t="s">
        <v>27</v>
      </c>
      <c r="B3" s="56"/>
      <c r="C3" s="56"/>
      <c r="D3" s="56"/>
      <c r="E3" s="56"/>
      <c r="F3" s="56"/>
      <c r="G3" s="5"/>
      <c r="I3" s="56" t="s">
        <v>27</v>
      </c>
      <c r="J3" s="56"/>
      <c r="K3" s="56"/>
      <c r="L3" s="56"/>
      <c r="M3" s="56"/>
      <c r="N3" s="56"/>
    </row>
    <row r="4" spans="1:14" x14ac:dyDescent="0.25">
      <c r="G4" s="5"/>
    </row>
    <row r="5" spans="1:14" x14ac:dyDescent="0.25">
      <c r="G5" s="5"/>
    </row>
    <row r="6" spans="1:14" s="4" customFormat="1" ht="28.5" x14ac:dyDescent="0.25">
      <c r="A6" s="13" t="s">
        <v>0</v>
      </c>
      <c r="B6" s="13" t="s">
        <v>18</v>
      </c>
      <c r="C6" s="13" t="s">
        <v>1</v>
      </c>
      <c r="D6" s="13" t="s">
        <v>2</v>
      </c>
      <c r="E6" s="13" t="s">
        <v>14</v>
      </c>
      <c r="F6" s="13" t="s">
        <v>17</v>
      </c>
      <c r="G6" s="6"/>
      <c r="I6" s="13" t="s">
        <v>0</v>
      </c>
      <c r="J6" s="13" t="s">
        <v>18</v>
      </c>
      <c r="K6" s="13" t="s">
        <v>1</v>
      </c>
      <c r="L6" s="13" t="s">
        <v>2</v>
      </c>
      <c r="M6" s="13" t="s">
        <v>14</v>
      </c>
      <c r="N6" s="13" t="s">
        <v>17</v>
      </c>
    </row>
    <row r="7" spans="1:14" s="9" customFormat="1" x14ac:dyDescent="0.25">
      <c r="A7" s="1">
        <v>1</v>
      </c>
      <c r="B7" s="14" t="s">
        <v>20</v>
      </c>
      <c r="C7" s="14" t="s">
        <v>3</v>
      </c>
      <c r="D7" s="27">
        <v>1.8654999999999999</v>
      </c>
      <c r="E7" s="24">
        <v>92.481700000000004</v>
      </c>
      <c r="F7" s="28">
        <f>D7*E7</f>
        <v>172.52461135000001</v>
      </c>
      <c r="G7" s="8"/>
      <c r="I7" s="1">
        <v>1</v>
      </c>
      <c r="J7" s="14" t="s">
        <v>20</v>
      </c>
      <c r="K7" s="14" t="s">
        <v>3</v>
      </c>
      <c r="L7" s="27">
        <v>1.8654999999999999</v>
      </c>
      <c r="M7" s="24">
        <v>92.481700000000004</v>
      </c>
      <c r="N7" s="28">
        <f>L7*M7</f>
        <v>172.52461135000001</v>
      </c>
    </row>
    <row r="8" spans="1:14" s="9" customFormat="1" x14ac:dyDescent="0.25">
      <c r="A8" s="1">
        <v>2</v>
      </c>
      <c r="B8" s="14" t="s">
        <v>19</v>
      </c>
      <c r="C8" s="14" t="s">
        <v>3</v>
      </c>
      <c r="D8" s="17">
        <v>1.2</v>
      </c>
      <c r="E8" s="24">
        <v>93.101900000000001</v>
      </c>
      <c r="F8" s="28">
        <f t="shared" ref="F8:F22" si="0">D8*E8</f>
        <v>111.72228</v>
      </c>
      <c r="G8" s="8"/>
      <c r="I8" s="1">
        <v>2</v>
      </c>
      <c r="J8" s="14" t="s">
        <v>19</v>
      </c>
      <c r="K8" s="14" t="s">
        <v>3</v>
      </c>
      <c r="L8" s="17">
        <v>1.2</v>
      </c>
      <c r="M8" s="24">
        <v>93.101900000000001</v>
      </c>
      <c r="N8" s="28">
        <f t="shared" ref="N8:N22" si="1">L8*M8</f>
        <v>111.72228</v>
      </c>
    </row>
    <row r="9" spans="1:14" s="9" customFormat="1" x14ac:dyDescent="0.25">
      <c r="A9" s="1">
        <v>3</v>
      </c>
      <c r="B9" s="14" t="s">
        <v>4</v>
      </c>
      <c r="C9" s="14" t="s">
        <v>3</v>
      </c>
      <c r="D9" s="17">
        <v>2</v>
      </c>
      <c r="E9" s="24">
        <v>52.570599999999999</v>
      </c>
      <c r="F9" s="28">
        <f t="shared" si="0"/>
        <v>105.1412</v>
      </c>
      <c r="G9" s="8"/>
      <c r="I9" s="1">
        <v>3</v>
      </c>
      <c r="J9" s="14" t="s">
        <v>4</v>
      </c>
      <c r="K9" s="14" t="s">
        <v>3</v>
      </c>
      <c r="L9" s="17">
        <v>2</v>
      </c>
      <c r="M9" s="24">
        <v>52.570599999999999</v>
      </c>
      <c r="N9" s="28">
        <f t="shared" si="1"/>
        <v>105.1412</v>
      </c>
    </row>
    <row r="10" spans="1:14" s="9" customFormat="1" ht="13.5" customHeight="1" x14ac:dyDescent="0.25">
      <c r="A10" s="1">
        <v>4</v>
      </c>
      <c r="B10" s="14" t="s">
        <v>21</v>
      </c>
      <c r="C10" s="14" t="s">
        <v>3</v>
      </c>
      <c r="D10" s="17">
        <v>0.9</v>
      </c>
      <c r="E10" s="24">
        <v>46.792999999999999</v>
      </c>
      <c r="F10" s="28">
        <f t="shared" si="0"/>
        <v>42.113700000000001</v>
      </c>
      <c r="G10" s="8"/>
      <c r="I10" s="1">
        <v>4</v>
      </c>
      <c r="J10" s="14" t="s">
        <v>21</v>
      </c>
      <c r="K10" s="14" t="s">
        <v>3</v>
      </c>
      <c r="L10" s="17">
        <v>0.9</v>
      </c>
      <c r="M10" s="24">
        <v>46.792999999999999</v>
      </c>
      <c r="N10" s="28">
        <f t="shared" si="1"/>
        <v>42.113700000000001</v>
      </c>
    </row>
    <row r="11" spans="1:14" s="9" customFormat="1" x14ac:dyDescent="0.25">
      <c r="A11" s="1">
        <v>5</v>
      </c>
      <c r="B11" s="14" t="s">
        <v>23</v>
      </c>
      <c r="C11" s="14" t="s">
        <v>3</v>
      </c>
      <c r="D11" s="17">
        <v>0.9</v>
      </c>
      <c r="E11" s="24">
        <v>36.944000000000003</v>
      </c>
      <c r="F11" s="28">
        <f t="shared" si="0"/>
        <v>33.249600000000001</v>
      </c>
      <c r="G11" s="8"/>
      <c r="I11" s="1">
        <v>5</v>
      </c>
      <c r="J11" s="14" t="s">
        <v>23</v>
      </c>
      <c r="K11" s="14" t="s">
        <v>3</v>
      </c>
      <c r="L11" s="17">
        <v>0.9</v>
      </c>
      <c r="M11" s="24">
        <v>36.944000000000003</v>
      </c>
      <c r="N11" s="28">
        <f t="shared" si="1"/>
        <v>33.249600000000001</v>
      </c>
    </row>
    <row r="12" spans="1:14" s="9" customFormat="1" x14ac:dyDescent="0.25">
      <c r="A12" s="1">
        <v>6</v>
      </c>
      <c r="B12" s="14" t="s">
        <v>30</v>
      </c>
      <c r="C12" s="14" t="s">
        <v>9</v>
      </c>
      <c r="D12" s="17">
        <v>1</v>
      </c>
      <c r="E12" s="24">
        <f>234.5097*0.2</f>
        <v>46.901940000000003</v>
      </c>
      <c r="F12" s="28">
        <f t="shared" si="0"/>
        <v>46.901940000000003</v>
      </c>
      <c r="G12" s="8"/>
      <c r="I12" s="1">
        <v>6</v>
      </c>
      <c r="J12" s="14" t="s">
        <v>30</v>
      </c>
      <c r="K12" s="14" t="s">
        <v>9</v>
      </c>
      <c r="L12" s="17">
        <v>1</v>
      </c>
      <c r="M12" s="24">
        <f>234.5097*0.2</f>
        <v>46.901940000000003</v>
      </c>
      <c r="N12" s="28">
        <f t="shared" si="1"/>
        <v>46.901940000000003</v>
      </c>
    </row>
    <row r="13" spans="1:14" s="9" customFormat="1" x14ac:dyDescent="0.25">
      <c r="A13" s="1">
        <v>7</v>
      </c>
      <c r="B13" s="14" t="s">
        <v>31</v>
      </c>
      <c r="C13" s="14" t="s">
        <v>9</v>
      </c>
      <c r="D13" s="17">
        <v>1</v>
      </c>
      <c r="E13" s="24">
        <f>232.576*0.24</f>
        <v>55.818239999999996</v>
      </c>
      <c r="F13" s="28">
        <f t="shared" si="0"/>
        <v>55.818239999999996</v>
      </c>
      <c r="G13" s="8"/>
      <c r="I13" s="1">
        <v>7</v>
      </c>
      <c r="J13" s="14" t="s">
        <v>31</v>
      </c>
      <c r="K13" s="14" t="s">
        <v>9</v>
      </c>
      <c r="L13" s="17">
        <v>1</v>
      </c>
      <c r="M13" s="24">
        <f>232.576*0.24</f>
        <v>55.818239999999996</v>
      </c>
      <c r="N13" s="28">
        <f t="shared" si="1"/>
        <v>55.818239999999996</v>
      </c>
    </row>
    <row r="14" spans="1:14" s="9" customFormat="1" x14ac:dyDescent="0.25">
      <c r="A14" s="1">
        <v>8</v>
      </c>
      <c r="B14" s="14" t="s">
        <v>5</v>
      </c>
      <c r="C14" s="14" t="s">
        <v>3</v>
      </c>
      <c r="D14" s="17">
        <v>3</v>
      </c>
      <c r="E14" s="24">
        <v>72.91</v>
      </c>
      <c r="F14" s="28">
        <f t="shared" si="0"/>
        <v>218.73</v>
      </c>
      <c r="G14" s="8"/>
      <c r="I14" s="1">
        <v>8</v>
      </c>
      <c r="J14" s="14" t="s">
        <v>5</v>
      </c>
      <c r="K14" s="14" t="s">
        <v>3</v>
      </c>
      <c r="L14" s="17">
        <v>3</v>
      </c>
      <c r="M14" s="24">
        <v>72.91</v>
      </c>
      <c r="N14" s="28">
        <f t="shared" si="1"/>
        <v>218.73</v>
      </c>
    </row>
    <row r="15" spans="1:14" s="9" customFormat="1" x14ac:dyDescent="0.25">
      <c r="A15" s="1">
        <v>9</v>
      </c>
      <c r="B15" s="19" t="s">
        <v>6</v>
      </c>
      <c r="C15" s="14" t="s">
        <v>7</v>
      </c>
      <c r="D15" s="20">
        <v>2</v>
      </c>
      <c r="E15" s="24">
        <f>167.9837*0.92</f>
        <v>154.54500400000001</v>
      </c>
      <c r="F15" s="28">
        <f t="shared" si="0"/>
        <v>309.09000800000001</v>
      </c>
      <c r="G15" s="8"/>
      <c r="I15" s="1">
        <v>9</v>
      </c>
      <c r="J15" s="19" t="s">
        <v>6</v>
      </c>
      <c r="K15" s="14" t="s">
        <v>7</v>
      </c>
      <c r="L15" s="20">
        <v>2</v>
      </c>
      <c r="M15" s="24">
        <f>167.9837*0.92</f>
        <v>154.54500400000001</v>
      </c>
      <c r="N15" s="28">
        <f t="shared" si="1"/>
        <v>309.09000800000001</v>
      </c>
    </row>
    <row r="16" spans="1:14" s="9" customFormat="1" x14ac:dyDescent="0.25">
      <c r="A16" s="1">
        <v>10</v>
      </c>
      <c r="B16" s="14" t="s">
        <v>8</v>
      </c>
      <c r="C16" s="14" t="s">
        <v>7</v>
      </c>
      <c r="D16" s="17">
        <v>2</v>
      </c>
      <c r="E16" s="24">
        <v>75.989999999999995</v>
      </c>
      <c r="F16" s="28">
        <f t="shared" si="0"/>
        <v>151.97999999999999</v>
      </c>
      <c r="G16" s="8"/>
      <c r="I16" s="1">
        <v>10</v>
      </c>
      <c r="J16" s="14" t="s">
        <v>8</v>
      </c>
      <c r="K16" s="14" t="s">
        <v>7</v>
      </c>
      <c r="L16" s="17">
        <v>2</v>
      </c>
      <c r="M16" s="24">
        <v>75.989999999999995</v>
      </c>
      <c r="N16" s="28">
        <f t="shared" si="1"/>
        <v>151.97999999999999</v>
      </c>
    </row>
    <row r="17" spans="1:14" s="9" customFormat="1" x14ac:dyDescent="0.25">
      <c r="A17" s="1">
        <v>11</v>
      </c>
      <c r="B17" s="14" t="s">
        <v>11</v>
      </c>
      <c r="C17" s="14" t="s">
        <v>7</v>
      </c>
      <c r="D17" s="17">
        <v>2</v>
      </c>
      <c r="E17" s="24">
        <v>96.09</v>
      </c>
      <c r="F17" s="28">
        <f t="shared" si="0"/>
        <v>192.18</v>
      </c>
      <c r="G17" s="8"/>
      <c r="I17" s="1">
        <v>11</v>
      </c>
      <c r="J17" s="14" t="s">
        <v>11</v>
      </c>
      <c r="K17" s="14" t="s">
        <v>7</v>
      </c>
      <c r="L17" s="17">
        <v>2</v>
      </c>
      <c r="M17" s="24">
        <v>96.09</v>
      </c>
      <c r="N17" s="28">
        <f t="shared" si="1"/>
        <v>192.18</v>
      </c>
    </row>
    <row r="18" spans="1:14" s="9" customFormat="1" x14ac:dyDescent="0.25">
      <c r="A18" s="1">
        <v>12</v>
      </c>
      <c r="B18" s="14" t="s">
        <v>24</v>
      </c>
      <c r="C18" s="14" t="s">
        <v>3</v>
      </c>
      <c r="D18" s="18">
        <v>1</v>
      </c>
      <c r="E18" s="24">
        <v>92.09</v>
      </c>
      <c r="F18" s="28">
        <f t="shared" si="0"/>
        <v>92.09</v>
      </c>
      <c r="G18" s="8"/>
      <c r="I18" s="1">
        <v>12</v>
      </c>
      <c r="J18" s="14" t="s">
        <v>24</v>
      </c>
      <c r="K18" s="14" t="s">
        <v>3</v>
      </c>
      <c r="L18" s="18">
        <v>1</v>
      </c>
      <c r="M18" s="24">
        <v>92.09</v>
      </c>
      <c r="N18" s="28">
        <f t="shared" si="1"/>
        <v>92.09</v>
      </c>
    </row>
    <row r="19" spans="1:14" s="9" customFormat="1" x14ac:dyDescent="0.25">
      <c r="A19" s="1">
        <v>13</v>
      </c>
      <c r="B19" s="14" t="s">
        <v>10</v>
      </c>
      <c r="C19" s="14" t="s">
        <v>3</v>
      </c>
      <c r="D19" s="18">
        <v>0.2</v>
      </c>
      <c r="E19" s="24">
        <v>300.08999999999997</v>
      </c>
      <c r="F19" s="28">
        <f t="shared" si="0"/>
        <v>60.018000000000001</v>
      </c>
      <c r="G19" s="8"/>
      <c r="I19" s="1">
        <v>13</v>
      </c>
      <c r="J19" s="14" t="s">
        <v>10</v>
      </c>
      <c r="K19" s="14" t="s">
        <v>3</v>
      </c>
      <c r="L19" s="18">
        <v>0.2</v>
      </c>
      <c r="M19" s="24">
        <v>300.08999999999997</v>
      </c>
      <c r="N19" s="28">
        <f t="shared" si="1"/>
        <v>60.018000000000001</v>
      </c>
    </row>
    <row r="20" spans="1:14" s="9" customFormat="1" x14ac:dyDescent="0.25">
      <c r="A20" s="1">
        <v>14</v>
      </c>
      <c r="B20" s="14" t="s">
        <v>25</v>
      </c>
      <c r="C20" s="14" t="s">
        <v>3</v>
      </c>
      <c r="D20" s="18">
        <v>0.4</v>
      </c>
      <c r="E20" s="24">
        <v>161.82</v>
      </c>
      <c r="F20" s="28">
        <f t="shared" si="0"/>
        <v>64.727999999999994</v>
      </c>
      <c r="G20" s="8"/>
      <c r="I20" s="1">
        <v>14</v>
      </c>
      <c r="J20" s="14" t="s">
        <v>25</v>
      </c>
      <c r="K20" s="14" t="s">
        <v>3</v>
      </c>
      <c r="L20" s="18">
        <v>0.4</v>
      </c>
      <c r="M20" s="24">
        <v>161.82</v>
      </c>
      <c r="N20" s="28">
        <f t="shared" si="1"/>
        <v>64.727999999999994</v>
      </c>
    </row>
    <row r="21" spans="1:14" s="9" customFormat="1" x14ac:dyDescent="0.25">
      <c r="A21" s="1">
        <v>15</v>
      </c>
      <c r="B21" s="7" t="s">
        <v>26</v>
      </c>
      <c r="C21" s="14" t="s">
        <v>9</v>
      </c>
      <c r="D21" s="10">
        <v>1</v>
      </c>
      <c r="E21" s="25">
        <f>288.8954*0.565</f>
        <v>163.22590099999999</v>
      </c>
      <c r="F21" s="29">
        <f t="shared" si="0"/>
        <v>163.22590099999999</v>
      </c>
      <c r="G21" s="8"/>
      <c r="I21" s="1">
        <v>15</v>
      </c>
      <c r="J21" s="7" t="s">
        <v>26</v>
      </c>
      <c r="K21" s="14" t="s">
        <v>9</v>
      </c>
      <c r="L21" s="10">
        <v>1</v>
      </c>
      <c r="M21" s="25">
        <f>288.8954*0.565</f>
        <v>163.22590099999999</v>
      </c>
      <c r="N21" s="29">
        <f t="shared" si="1"/>
        <v>163.22590099999999</v>
      </c>
    </row>
    <row r="22" spans="1:14" hidden="1" x14ac:dyDescent="0.25">
      <c r="A22" s="1">
        <v>17</v>
      </c>
      <c r="B22" s="7"/>
      <c r="C22" s="14"/>
      <c r="D22" s="10"/>
      <c r="E22" s="25">
        <v>180.63239999999999</v>
      </c>
      <c r="F22" s="29">
        <f t="shared" si="0"/>
        <v>0</v>
      </c>
      <c r="G22" s="5"/>
      <c r="I22" s="1">
        <v>17</v>
      </c>
      <c r="J22" s="7"/>
      <c r="K22" s="14"/>
      <c r="L22" s="10"/>
      <c r="M22" s="25">
        <v>180.63239999999999</v>
      </c>
      <c r="N22" s="29">
        <f t="shared" si="1"/>
        <v>0</v>
      </c>
    </row>
    <row r="23" spans="1:14" x14ac:dyDescent="0.25">
      <c r="A23" s="15"/>
      <c r="B23" s="21"/>
      <c r="C23" s="16"/>
      <c r="D23" s="22"/>
      <c r="E23" s="23"/>
      <c r="F23" s="26">
        <f>SUM(F7:F22)</f>
        <v>1819.5134803500002</v>
      </c>
      <c r="G23" s="5"/>
      <c r="I23" s="15"/>
      <c r="J23" s="21"/>
      <c r="K23" s="16"/>
      <c r="L23" s="22"/>
      <c r="M23" s="23"/>
      <c r="N23" s="26">
        <f>SUM(N7:N22)</f>
        <v>1819.5134803500002</v>
      </c>
    </row>
    <row r="24" spans="1:14" x14ac:dyDescent="0.25">
      <c r="G24" s="5"/>
    </row>
    <row r="25" spans="1:14" x14ac:dyDescent="0.25">
      <c r="B25" s="2" t="s">
        <v>15</v>
      </c>
      <c r="G25" s="5"/>
      <c r="J25" s="2" t="s">
        <v>15</v>
      </c>
    </row>
    <row r="26" spans="1:14" ht="121.5" customHeight="1" x14ac:dyDescent="0.25">
      <c r="A26" s="52" t="s">
        <v>32</v>
      </c>
      <c r="B26" s="52"/>
      <c r="C26" s="52"/>
      <c r="D26" s="52"/>
      <c r="E26" s="52"/>
      <c r="F26" s="52"/>
      <c r="G26" s="5"/>
      <c r="I26" s="52" t="s">
        <v>32</v>
      </c>
      <c r="J26" s="52"/>
      <c r="K26" s="52"/>
      <c r="L26" s="52"/>
      <c r="M26" s="52"/>
      <c r="N26" s="52"/>
    </row>
    <row r="27" spans="1:14" ht="48" customHeight="1" x14ac:dyDescent="0.25">
      <c r="A27" s="53" t="s">
        <v>16</v>
      </c>
      <c r="B27" s="53"/>
      <c r="C27" s="53"/>
      <c r="D27" s="53"/>
      <c r="E27" s="53"/>
      <c r="F27" s="53"/>
      <c r="G27" s="5"/>
      <c r="H27" s="11"/>
      <c r="I27" s="53" t="s">
        <v>16</v>
      </c>
      <c r="J27" s="53"/>
      <c r="K27" s="53"/>
      <c r="L27" s="53"/>
      <c r="M27" s="53"/>
      <c r="N27" s="53"/>
    </row>
    <row r="28" spans="1:14" x14ac:dyDescent="0.25">
      <c r="G28" s="5"/>
    </row>
    <row r="29" spans="1:14" x14ac:dyDescent="0.25">
      <c r="G29" s="5"/>
    </row>
    <row r="30" spans="1:14" x14ac:dyDescent="0.25">
      <c r="G30" s="5"/>
    </row>
    <row r="31" spans="1:14" x14ac:dyDescent="0.25">
      <c r="G31" s="5"/>
    </row>
    <row r="32" spans="1:14" x14ac:dyDescent="0.25">
      <c r="G32" s="5"/>
    </row>
    <row r="33" spans="6:8" x14ac:dyDescent="0.25">
      <c r="G33" s="5"/>
    </row>
    <row r="34" spans="6:8" x14ac:dyDescent="0.25">
      <c r="G34" s="5"/>
    </row>
    <row r="35" spans="6:8" x14ac:dyDescent="0.25">
      <c r="G35" s="12"/>
      <c r="H35" s="12"/>
    </row>
    <row r="36" spans="6:8" x14ac:dyDescent="0.25">
      <c r="F36" s="2">
        <v>2140.6</v>
      </c>
      <c r="G36" s="12"/>
      <c r="H36" s="12"/>
    </row>
    <row r="37" spans="6:8" x14ac:dyDescent="0.25">
      <c r="F37" s="3">
        <f>F22-F36</f>
        <v>-2140.6</v>
      </c>
    </row>
  </sheetData>
  <mergeCells count="10">
    <mergeCell ref="A26:F26"/>
    <mergeCell ref="I26:N26"/>
    <mergeCell ref="A27:F27"/>
    <mergeCell ref="I27:N27"/>
    <mergeCell ref="A1:F1"/>
    <mergeCell ref="I1:N1"/>
    <mergeCell ref="A2:F2"/>
    <mergeCell ref="I2:N2"/>
    <mergeCell ref="A3:F3"/>
    <mergeCell ref="I3:N3"/>
  </mergeCells>
  <pageMargins left="0.59055118110236227" right="0.59055118110236227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N64"/>
  <sheetViews>
    <sheetView topLeftCell="A31" zoomScale="80" zoomScaleNormal="80" workbookViewId="0">
      <selection activeCell="R50" sqref="R50"/>
    </sheetView>
  </sheetViews>
  <sheetFormatPr defaultColWidth="8.85546875" defaultRowHeight="15" x14ac:dyDescent="0.25"/>
  <cols>
    <col min="1" max="1" width="5.28515625" style="2" customWidth="1"/>
    <col min="2" max="2" width="31.28515625" style="2" customWidth="1"/>
    <col min="3" max="3" width="7.85546875" style="2" customWidth="1"/>
    <col min="4" max="4" width="9.42578125" style="2" customWidth="1"/>
    <col min="5" max="5" width="8.85546875" style="2"/>
    <col min="6" max="6" width="13.28515625" style="2" customWidth="1"/>
    <col min="7" max="7" width="6" style="2" customWidth="1"/>
    <col min="8" max="8" width="5.85546875" style="2" customWidth="1"/>
    <col min="9" max="9" width="5.5703125" style="2" customWidth="1"/>
    <col min="10" max="10" width="31.7109375" style="2" customWidth="1"/>
    <col min="11" max="11" width="7.42578125" style="2" customWidth="1"/>
    <col min="12" max="12" width="9.28515625" style="2" customWidth="1"/>
    <col min="13" max="13" width="8.85546875" style="2" customWidth="1"/>
    <col min="14" max="14" width="13.28515625" style="2" customWidth="1"/>
    <col min="15" max="16384" width="8.85546875" style="2"/>
  </cols>
  <sheetData>
    <row r="1" spans="1:14" ht="16.149999999999999" customHeight="1" x14ac:dyDescent="0.25">
      <c r="A1" s="54" t="s">
        <v>12</v>
      </c>
      <c r="B1" s="54"/>
      <c r="C1" s="54"/>
      <c r="D1" s="54"/>
      <c r="E1" s="54"/>
      <c r="F1" s="54"/>
      <c r="G1" s="5"/>
      <c r="I1" s="54" t="s">
        <v>12</v>
      </c>
      <c r="J1" s="54"/>
      <c r="K1" s="54"/>
      <c r="L1" s="54"/>
      <c r="M1" s="54"/>
      <c r="N1" s="54"/>
    </row>
    <row r="2" spans="1:14" ht="30.6" customHeight="1" x14ac:dyDescent="0.25">
      <c r="A2" s="55" t="s">
        <v>13</v>
      </c>
      <c r="B2" s="55"/>
      <c r="C2" s="55"/>
      <c r="D2" s="55"/>
      <c r="E2" s="55"/>
      <c r="F2" s="55"/>
      <c r="G2" s="5"/>
      <c r="I2" s="55" t="s">
        <v>13</v>
      </c>
      <c r="J2" s="55"/>
      <c r="K2" s="55"/>
      <c r="L2" s="55"/>
      <c r="M2" s="55"/>
      <c r="N2" s="55"/>
    </row>
    <row r="3" spans="1:14" ht="16.899999999999999" customHeight="1" x14ac:dyDescent="0.25">
      <c r="A3" s="56" t="s">
        <v>28</v>
      </c>
      <c r="B3" s="56"/>
      <c r="C3" s="56"/>
      <c r="D3" s="56"/>
      <c r="E3" s="56"/>
      <c r="F3" s="56"/>
      <c r="G3" s="5"/>
      <c r="I3" s="56" t="s">
        <v>28</v>
      </c>
      <c r="J3" s="56"/>
      <c r="K3" s="56"/>
      <c r="L3" s="56"/>
      <c r="M3" s="56"/>
      <c r="N3" s="56"/>
    </row>
    <row r="4" spans="1:14" x14ac:dyDescent="0.25">
      <c r="G4" s="5"/>
    </row>
    <row r="5" spans="1:14" x14ac:dyDescent="0.25">
      <c r="G5" s="5"/>
    </row>
    <row r="6" spans="1:14" s="4" customFormat="1" ht="28.5" x14ac:dyDescent="0.25">
      <c r="A6" s="13" t="s">
        <v>0</v>
      </c>
      <c r="B6" s="13" t="s">
        <v>18</v>
      </c>
      <c r="C6" s="13" t="s">
        <v>1</v>
      </c>
      <c r="D6" s="13" t="s">
        <v>2</v>
      </c>
      <c r="E6" s="13" t="s">
        <v>14</v>
      </c>
      <c r="F6" s="13" t="s">
        <v>17</v>
      </c>
      <c r="G6" s="6"/>
      <c r="I6" s="13" t="s">
        <v>0</v>
      </c>
      <c r="J6" s="13" t="s">
        <v>18</v>
      </c>
      <c r="K6" s="13" t="s">
        <v>1</v>
      </c>
      <c r="L6" s="13" t="s">
        <v>2</v>
      </c>
      <c r="M6" s="13" t="s">
        <v>14</v>
      </c>
      <c r="N6" s="13" t="s">
        <v>17</v>
      </c>
    </row>
    <row r="7" spans="1:14" s="9" customFormat="1" x14ac:dyDescent="0.25">
      <c r="A7" s="1">
        <v>1</v>
      </c>
      <c r="B7" s="14" t="s">
        <v>20</v>
      </c>
      <c r="C7" s="14" t="s">
        <v>3</v>
      </c>
      <c r="D7" s="27">
        <v>1</v>
      </c>
      <c r="E7" s="24">
        <v>92.481700000000004</v>
      </c>
      <c r="F7" s="28">
        <f>D7*E7</f>
        <v>92.481700000000004</v>
      </c>
      <c r="G7" s="8"/>
      <c r="I7" s="1">
        <v>1</v>
      </c>
      <c r="J7" s="14" t="s">
        <v>20</v>
      </c>
      <c r="K7" s="14" t="s">
        <v>3</v>
      </c>
      <c r="L7" s="27">
        <v>1</v>
      </c>
      <c r="M7" s="24">
        <v>92.481700000000004</v>
      </c>
      <c r="N7" s="28">
        <f>L7*M7</f>
        <v>92.481700000000004</v>
      </c>
    </row>
    <row r="8" spans="1:14" s="9" customFormat="1" x14ac:dyDescent="0.25">
      <c r="A8" s="1">
        <v>2</v>
      </c>
      <c r="B8" s="14" t="s">
        <v>19</v>
      </c>
      <c r="C8" s="14" t="s">
        <v>3</v>
      </c>
      <c r="D8" s="27">
        <v>1.6959</v>
      </c>
      <c r="E8" s="24">
        <v>93.101900000000001</v>
      </c>
      <c r="F8" s="28">
        <f t="shared" ref="F8:F22" si="0">D8*E8</f>
        <v>157.89151221</v>
      </c>
      <c r="G8" s="8"/>
      <c r="I8" s="1">
        <v>2</v>
      </c>
      <c r="J8" s="14" t="s">
        <v>19</v>
      </c>
      <c r="K8" s="14" t="s">
        <v>3</v>
      </c>
      <c r="L8" s="27">
        <v>1.6959</v>
      </c>
      <c r="M8" s="24">
        <v>93.101900000000001</v>
      </c>
      <c r="N8" s="28">
        <f t="shared" ref="N8:N22" si="1">L8*M8</f>
        <v>157.89151221</v>
      </c>
    </row>
    <row r="9" spans="1:14" s="9" customFormat="1" x14ac:dyDescent="0.25">
      <c r="A9" s="1">
        <v>3</v>
      </c>
      <c r="B9" s="14" t="s">
        <v>4</v>
      </c>
      <c r="C9" s="14" t="s">
        <v>3</v>
      </c>
      <c r="D9" s="17">
        <v>2</v>
      </c>
      <c r="E9" s="24">
        <v>52.570599999999999</v>
      </c>
      <c r="F9" s="28">
        <f t="shared" si="0"/>
        <v>105.1412</v>
      </c>
      <c r="G9" s="8"/>
      <c r="I9" s="1">
        <v>3</v>
      </c>
      <c r="J9" s="14" t="s">
        <v>4</v>
      </c>
      <c r="K9" s="14" t="s">
        <v>3</v>
      </c>
      <c r="L9" s="17">
        <v>2</v>
      </c>
      <c r="M9" s="24">
        <v>52.570599999999999</v>
      </c>
      <c r="N9" s="28">
        <f t="shared" si="1"/>
        <v>105.1412</v>
      </c>
    </row>
    <row r="10" spans="1:14" s="9" customFormat="1" ht="13.5" customHeight="1" x14ac:dyDescent="0.25">
      <c r="A10" s="1">
        <v>4</v>
      </c>
      <c r="B10" s="14" t="s">
        <v>21</v>
      </c>
      <c r="C10" s="14" t="s">
        <v>3</v>
      </c>
      <c r="D10" s="17">
        <v>0.9</v>
      </c>
      <c r="E10" s="24">
        <v>46.792999999999999</v>
      </c>
      <c r="F10" s="28">
        <f t="shared" si="0"/>
        <v>42.113700000000001</v>
      </c>
      <c r="G10" s="8"/>
      <c r="I10" s="1">
        <v>4</v>
      </c>
      <c r="J10" s="14" t="s">
        <v>21</v>
      </c>
      <c r="K10" s="14" t="s">
        <v>3</v>
      </c>
      <c r="L10" s="17">
        <v>0.9</v>
      </c>
      <c r="M10" s="24">
        <v>46.792999999999999</v>
      </c>
      <c r="N10" s="28">
        <f t="shared" si="1"/>
        <v>42.113700000000001</v>
      </c>
    </row>
    <row r="11" spans="1:14" s="9" customFormat="1" x14ac:dyDescent="0.25">
      <c r="A11" s="1">
        <v>5</v>
      </c>
      <c r="B11" s="14" t="s">
        <v>23</v>
      </c>
      <c r="C11" s="14" t="s">
        <v>3</v>
      </c>
      <c r="D11" s="17">
        <v>0.9</v>
      </c>
      <c r="E11" s="24">
        <v>36.944000000000003</v>
      </c>
      <c r="F11" s="28">
        <f t="shared" si="0"/>
        <v>33.249600000000001</v>
      </c>
      <c r="G11" s="8"/>
      <c r="I11" s="1">
        <v>5</v>
      </c>
      <c r="J11" s="14" t="s">
        <v>23</v>
      </c>
      <c r="K11" s="14" t="s">
        <v>3</v>
      </c>
      <c r="L11" s="17">
        <v>0.9</v>
      </c>
      <c r="M11" s="24">
        <v>36.944000000000003</v>
      </c>
      <c r="N11" s="28">
        <f t="shared" si="1"/>
        <v>33.249600000000001</v>
      </c>
    </row>
    <row r="12" spans="1:14" s="9" customFormat="1" x14ac:dyDescent="0.25">
      <c r="A12" s="1">
        <v>6</v>
      </c>
      <c r="B12" s="14" t="s">
        <v>30</v>
      </c>
      <c r="C12" s="14" t="s">
        <v>9</v>
      </c>
      <c r="D12" s="17">
        <v>1</v>
      </c>
      <c r="E12" s="24">
        <f>234.5097*0.2</f>
        <v>46.901940000000003</v>
      </c>
      <c r="F12" s="28">
        <f t="shared" si="0"/>
        <v>46.901940000000003</v>
      </c>
      <c r="G12" s="8"/>
      <c r="I12" s="1">
        <v>6</v>
      </c>
      <c r="J12" s="14" t="s">
        <v>30</v>
      </c>
      <c r="K12" s="14" t="s">
        <v>9</v>
      </c>
      <c r="L12" s="17">
        <v>1</v>
      </c>
      <c r="M12" s="24">
        <f>234.5097*0.2</f>
        <v>46.901940000000003</v>
      </c>
      <c r="N12" s="28">
        <f t="shared" si="1"/>
        <v>46.901940000000003</v>
      </c>
    </row>
    <row r="13" spans="1:14" s="9" customFormat="1" x14ac:dyDescent="0.25">
      <c r="A13" s="1">
        <v>7</v>
      </c>
      <c r="B13" s="14" t="s">
        <v>31</v>
      </c>
      <c r="C13" s="14" t="s">
        <v>9</v>
      </c>
      <c r="D13" s="17">
        <v>1</v>
      </c>
      <c r="E13" s="24">
        <f>232.576*0.24</f>
        <v>55.818239999999996</v>
      </c>
      <c r="F13" s="28">
        <f t="shared" si="0"/>
        <v>55.818239999999996</v>
      </c>
      <c r="G13" s="8"/>
      <c r="I13" s="1">
        <v>7</v>
      </c>
      <c r="J13" s="14" t="s">
        <v>31</v>
      </c>
      <c r="K13" s="14" t="s">
        <v>9</v>
      </c>
      <c r="L13" s="17">
        <v>1</v>
      </c>
      <c r="M13" s="24">
        <f>232.576*0.24</f>
        <v>55.818239999999996</v>
      </c>
      <c r="N13" s="28">
        <f t="shared" si="1"/>
        <v>55.818239999999996</v>
      </c>
    </row>
    <row r="14" spans="1:14" s="9" customFormat="1" x14ac:dyDescent="0.25">
      <c r="A14" s="1">
        <v>8</v>
      </c>
      <c r="B14" s="14" t="s">
        <v>5</v>
      </c>
      <c r="C14" s="14" t="s">
        <v>3</v>
      </c>
      <c r="D14" s="17">
        <v>3</v>
      </c>
      <c r="E14" s="24">
        <v>72.907799999999995</v>
      </c>
      <c r="F14" s="28">
        <f t="shared" si="0"/>
        <v>218.72339999999997</v>
      </c>
      <c r="G14" s="8"/>
      <c r="I14" s="1">
        <v>8</v>
      </c>
      <c r="J14" s="14" t="s">
        <v>5</v>
      </c>
      <c r="K14" s="14" t="s">
        <v>3</v>
      </c>
      <c r="L14" s="17">
        <v>3</v>
      </c>
      <c r="M14" s="24">
        <v>72.907799999999995</v>
      </c>
      <c r="N14" s="28">
        <f t="shared" si="1"/>
        <v>218.72339999999997</v>
      </c>
    </row>
    <row r="15" spans="1:14" s="9" customFormat="1" x14ac:dyDescent="0.25">
      <c r="A15" s="1">
        <v>9</v>
      </c>
      <c r="B15" s="19" t="s">
        <v>6</v>
      </c>
      <c r="C15" s="14" t="s">
        <v>7</v>
      </c>
      <c r="D15" s="20">
        <v>2</v>
      </c>
      <c r="E15" s="24">
        <f>167.9837*0.92</f>
        <v>154.54500400000001</v>
      </c>
      <c r="F15" s="28">
        <f t="shared" si="0"/>
        <v>309.09000800000001</v>
      </c>
      <c r="G15" s="8"/>
      <c r="I15" s="1">
        <v>9</v>
      </c>
      <c r="J15" s="19" t="s">
        <v>6</v>
      </c>
      <c r="K15" s="14" t="s">
        <v>7</v>
      </c>
      <c r="L15" s="20">
        <v>2</v>
      </c>
      <c r="M15" s="24">
        <f>167.9837*0.92</f>
        <v>154.54500400000001</v>
      </c>
      <c r="N15" s="28">
        <f t="shared" si="1"/>
        <v>309.09000800000001</v>
      </c>
    </row>
    <row r="16" spans="1:14" s="9" customFormat="1" x14ac:dyDescent="0.25">
      <c r="A16" s="1">
        <v>10</v>
      </c>
      <c r="B16" s="14" t="s">
        <v>8</v>
      </c>
      <c r="C16" s="14" t="s">
        <v>7</v>
      </c>
      <c r="D16" s="17">
        <v>2</v>
      </c>
      <c r="E16" s="24">
        <v>75.989999999999995</v>
      </c>
      <c r="F16" s="28">
        <f t="shared" si="0"/>
        <v>151.97999999999999</v>
      </c>
      <c r="G16" s="8"/>
      <c r="I16" s="1">
        <v>10</v>
      </c>
      <c r="J16" s="14" t="s">
        <v>8</v>
      </c>
      <c r="K16" s="14" t="s">
        <v>7</v>
      </c>
      <c r="L16" s="17">
        <v>2</v>
      </c>
      <c r="M16" s="24">
        <v>75.989999999999995</v>
      </c>
      <c r="N16" s="28">
        <f t="shared" si="1"/>
        <v>151.97999999999999</v>
      </c>
    </row>
    <row r="17" spans="1:14" s="9" customFormat="1" x14ac:dyDescent="0.25">
      <c r="A17" s="1">
        <v>11</v>
      </c>
      <c r="B17" s="14" t="s">
        <v>11</v>
      </c>
      <c r="C17" s="14" t="s">
        <v>7</v>
      </c>
      <c r="D17" s="17">
        <v>2</v>
      </c>
      <c r="E17" s="24">
        <v>96.09</v>
      </c>
      <c r="F17" s="28">
        <f t="shared" si="0"/>
        <v>192.18</v>
      </c>
      <c r="G17" s="8"/>
      <c r="I17" s="1">
        <v>11</v>
      </c>
      <c r="J17" s="14" t="s">
        <v>11</v>
      </c>
      <c r="K17" s="14" t="s">
        <v>7</v>
      </c>
      <c r="L17" s="17">
        <v>2</v>
      </c>
      <c r="M17" s="24">
        <v>96.09</v>
      </c>
      <c r="N17" s="28">
        <f t="shared" si="1"/>
        <v>192.18</v>
      </c>
    </row>
    <row r="18" spans="1:14" s="9" customFormat="1" x14ac:dyDescent="0.25">
      <c r="A18" s="1">
        <v>12</v>
      </c>
      <c r="B18" s="14" t="s">
        <v>24</v>
      </c>
      <c r="C18" s="14" t="s">
        <v>3</v>
      </c>
      <c r="D18" s="18">
        <v>1</v>
      </c>
      <c r="E18" s="24">
        <v>92.09</v>
      </c>
      <c r="F18" s="28">
        <f t="shared" si="0"/>
        <v>92.09</v>
      </c>
      <c r="G18" s="8"/>
      <c r="I18" s="1">
        <v>12</v>
      </c>
      <c r="J18" s="14" t="s">
        <v>24</v>
      </c>
      <c r="K18" s="14" t="s">
        <v>3</v>
      </c>
      <c r="L18" s="18">
        <v>1</v>
      </c>
      <c r="M18" s="24">
        <v>92.09</v>
      </c>
      <c r="N18" s="28">
        <f t="shared" si="1"/>
        <v>92.09</v>
      </c>
    </row>
    <row r="19" spans="1:14" s="9" customFormat="1" x14ac:dyDescent="0.25">
      <c r="A19" s="1">
        <v>13</v>
      </c>
      <c r="B19" s="14" t="s">
        <v>10</v>
      </c>
      <c r="C19" s="14" t="s">
        <v>3</v>
      </c>
      <c r="D19" s="18">
        <v>0.2</v>
      </c>
      <c r="E19" s="24">
        <v>300.08999999999997</v>
      </c>
      <c r="F19" s="28">
        <f t="shared" si="0"/>
        <v>60.018000000000001</v>
      </c>
      <c r="G19" s="8"/>
      <c r="I19" s="1">
        <v>13</v>
      </c>
      <c r="J19" s="14" t="s">
        <v>10</v>
      </c>
      <c r="K19" s="14" t="s">
        <v>3</v>
      </c>
      <c r="L19" s="18">
        <v>0.2</v>
      </c>
      <c r="M19" s="24">
        <v>300.08999999999997</v>
      </c>
      <c r="N19" s="28">
        <f t="shared" si="1"/>
        <v>60.018000000000001</v>
      </c>
    </row>
    <row r="20" spans="1:14" s="9" customFormat="1" x14ac:dyDescent="0.25">
      <c r="A20" s="1">
        <v>14</v>
      </c>
      <c r="B20" s="14" t="s">
        <v>25</v>
      </c>
      <c r="C20" s="14" t="s">
        <v>3</v>
      </c>
      <c r="D20" s="18">
        <v>0.4</v>
      </c>
      <c r="E20" s="24">
        <v>161.82</v>
      </c>
      <c r="F20" s="28">
        <f t="shared" si="0"/>
        <v>64.727999999999994</v>
      </c>
      <c r="G20" s="8"/>
      <c r="I20" s="1">
        <v>14</v>
      </c>
      <c r="J20" s="14" t="s">
        <v>25</v>
      </c>
      <c r="K20" s="14" t="s">
        <v>3</v>
      </c>
      <c r="L20" s="18">
        <v>0.4</v>
      </c>
      <c r="M20" s="24">
        <v>161.82</v>
      </c>
      <c r="N20" s="28">
        <f t="shared" si="1"/>
        <v>64.727999999999994</v>
      </c>
    </row>
    <row r="21" spans="1:14" s="9" customFormat="1" x14ac:dyDescent="0.25">
      <c r="A21" s="1">
        <v>15</v>
      </c>
      <c r="B21" s="7" t="s">
        <v>26</v>
      </c>
      <c r="C21" s="14" t="s">
        <v>9</v>
      </c>
      <c r="D21" s="10">
        <v>1</v>
      </c>
      <c r="E21" s="25">
        <f>288.8954*0.565</f>
        <v>163.22590099999999</v>
      </c>
      <c r="F21" s="29">
        <f t="shared" si="0"/>
        <v>163.22590099999999</v>
      </c>
      <c r="G21" s="8"/>
      <c r="I21" s="1">
        <v>15</v>
      </c>
      <c r="J21" s="7" t="s">
        <v>26</v>
      </c>
      <c r="K21" s="14" t="s">
        <v>9</v>
      </c>
      <c r="L21" s="10">
        <v>1</v>
      </c>
      <c r="M21" s="25">
        <f>288.8954*0.565</f>
        <v>163.22590099999999</v>
      </c>
      <c r="N21" s="29">
        <f t="shared" si="1"/>
        <v>163.22590099999999</v>
      </c>
    </row>
    <row r="22" spans="1:14" x14ac:dyDescent="0.25">
      <c r="A22" s="1">
        <v>16</v>
      </c>
      <c r="B22" s="7" t="s">
        <v>35</v>
      </c>
      <c r="C22" s="14" t="s">
        <v>3</v>
      </c>
      <c r="D22" s="10">
        <v>1</v>
      </c>
      <c r="E22" s="25">
        <v>140.90899999999999</v>
      </c>
      <c r="F22" s="29">
        <f t="shared" si="0"/>
        <v>140.90899999999999</v>
      </c>
      <c r="G22" s="5"/>
      <c r="I22" s="1">
        <v>16</v>
      </c>
      <c r="J22" s="7" t="s">
        <v>35</v>
      </c>
      <c r="K22" s="14" t="s">
        <v>3</v>
      </c>
      <c r="L22" s="10">
        <v>1</v>
      </c>
      <c r="M22" s="25">
        <v>140.90899999999999</v>
      </c>
      <c r="N22" s="29">
        <f t="shared" si="1"/>
        <v>140.90899999999999</v>
      </c>
    </row>
    <row r="23" spans="1:14" x14ac:dyDescent="0.25">
      <c r="A23" s="15"/>
      <c r="B23" s="21"/>
      <c r="C23" s="16"/>
      <c r="D23" s="22"/>
      <c r="E23" s="23"/>
      <c r="F23" s="26">
        <f>SUM(F7:F22)</f>
        <v>1926.5422012100003</v>
      </c>
      <c r="G23" s="5"/>
      <c r="I23" s="15"/>
      <c r="J23" s="21"/>
      <c r="K23" s="16"/>
      <c r="L23" s="22"/>
      <c r="M23" s="23"/>
      <c r="N23" s="26">
        <f>SUM(N7:N22)</f>
        <v>1926.5422012100003</v>
      </c>
    </row>
    <row r="24" spans="1:14" x14ac:dyDescent="0.25">
      <c r="G24" s="5"/>
    </row>
    <row r="25" spans="1:14" x14ac:dyDescent="0.25">
      <c r="B25" s="2" t="s">
        <v>15</v>
      </c>
      <c r="G25" s="5"/>
      <c r="J25" s="2" t="s">
        <v>15</v>
      </c>
    </row>
    <row r="26" spans="1:14" ht="121.5" customHeight="1" x14ac:dyDescent="0.25">
      <c r="A26" s="52" t="s">
        <v>36</v>
      </c>
      <c r="B26" s="52"/>
      <c r="C26" s="52"/>
      <c r="D26" s="52"/>
      <c r="E26" s="52"/>
      <c r="F26" s="52"/>
      <c r="G26" s="5"/>
      <c r="I26" s="52" t="s">
        <v>36</v>
      </c>
      <c r="J26" s="52"/>
      <c r="K26" s="52"/>
      <c r="L26" s="52"/>
      <c r="M26" s="52"/>
      <c r="N26" s="52"/>
    </row>
    <row r="27" spans="1:14" ht="48" customHeight="1" x14ac:dyDescent="0.25">
      <c r="A27" s="53" t="s">
        <v>16</v>
      </c>
      <c r="B27" s="53"/>
      <c r="C27" s="53"/>
      <c r="D27" s="53"/>
      <c r="E27" s="53"/>
      <c r="F27" s="53"/>
      <c r="G27" s="5"/>
      <c r="H27" s="11"/>
      <c r="I27" s="53" t="s">
        <v>16</v>
      </c>
      <c r="J27" s="53"/>
      <c r="K27" s="53"/>
      <c r="L27" s="53"/>
      <c r="M27" s="53"/>
      <c r="N27" s="53"/>
    </row>
    <row r="28" spans="1:14" x14ac:dyDescent="0.25">
      <c r="G28" s="5"/>
    </row>
    <row r="29" spans="1:14" x14ac:dyDescent="0.25">
      <c r="G29" s="5"/>
    </row>
    <row r="30" spans="1:14" x14ac:dyDescent="0.25">
      <c r="G30" s="5"/>
    </row>
    <row r="31" spans="1:14" x14ac:dyDescent="0.25">
      <c r="G31" s="5"/>
    </row>
    <row r="32" spans="1:14" x14ac:dyDescent="0.25">
      <c r="A32" s="54" t="s">
        <v>12</v>
      </c>
      <c r="B32" s="54"/>
      <c r="C32" s="54"/>
      <c r="D32" s="54"/>
      <c r="E32" s="54"/>
      <c r="F32" s="54"/>
      <c r="G32" s="5"/>
      <c r="I32" s="54" t="s">
        <v>12</v>
      </c>
      <c r="J32" s="54"/>
      <c r="K32" s="54"/>
      <c r="L32" s="54"/>
      <c r="M32" s="54"/>
      <c r="N32" s="54"/>
    </row>
    <row r="33" spans="1:14" x14ac:dyDescent="0.25">
      <c r="A33" s="55" t="s">
        <v>13</v>
      </c>
      <c r="B33" s="55"/>
      <c r="C33" s="55"/>
      <c r="D33" s="55"/>
      <c r="E33" s="55"/>
      <c r="F33" s="55"/>
      <c r="G33" s="5"/>
      <c r="I33" s="55" t="s">
        <v>13</v>
      </c>
      <c r="J33" s="55"/>
      <c r="K33" s="55"/>
      <c r="L33" s="55"/>
      <c r="M33" s="55"/>
      <c r="N33" s="55"/>
    </row>
    <row r="34" spans="1:14" ht="15" customHeight="1" x14ac:dyDescent="0.25">
      <c r="A34" s="56" t="s">
        <v>34</v>
      </c>
      <c r="B34" s="56"/>
      <c r="C34" s="56"/>
      <c r="D34" s="56"/>
      <c r="E34" s="56"/>
      <c r="F34" s="56"/>
      <c r="G34" s="5"/>
      <c r="I34" s="56" t="s">
        <v>34</v>
      </c>
      <c r="J34" s="56"/>
      <c r="K34" s="56"/>
      <c r="L34" s="56"/>
      <c r="M34" s="56"/>
      <c r="N34" s="56"/>
    </row>
    <row r="35" spans="1:14" x14ac:dyDescent="0.25">
      <c r="G35" s="5"/>
    </row>
    <row r="36" spans="1:14" x14ac:dyDescent="0.25">
      <c r="G36" s="5"/>
    </row>
    <row r="37" spans="1:14" ht="28.5" x14ac:dyDescent="0.25">
      <c r="A37" s="13" t="s">
        <v>0</v>
      </c>
      <c r="B37" s="13" t="s">
        <v>18</v>
      </c>
      <c r="C37" s="13" t="s">
        <v>1</v>
      </c>
      <c r="D37" s="13" t="s">
        <v>2</v>
      </c>
      <c r="E37" s="13" t="s">
        <v>14</v>
      </c>
      <c r="F37" s="13" t="s">
        <v>17</v>
      </c>
      <c r="G37" s="6"/>
      <c r="H37" s="4"/>
      <c r="I37" s="13" t="s">
        <v>0</v>
      </c>
      <c r="J37" s="13" t="s">
        <v>18</v>
      </c>
      <c r="K37" s="13" t="s">
        <v>1</v>
      </c>
      <c r="L37" s="13" t="s">
        <v>2</v>
      </c>
      <c r="M37" s="13" t="s">
        <v>14</v>
      </c>
      <c r="N37" s="13" t="s">
        <v>17</v>
      </c>
    </row>
    <row r="38" spans="1:14" x14ac:dyDescent="0.25">
      <c r="A38" s="1">
        <v>1</v>
      </c>
      <c r="B38" s="14" t="s">
        <v>20</v>
      </c>
      <c r="C38" s="14" t="s">
        <v>3</v>
      </c>
      <c r="D38" s="27">
        <v>1</v>
      </c>
      <c r="E38" s="24">
        <v>92.481700000000004</v>
      </c>
      <c r="F38" s="30">
        <f>D38*E38</f>
        <v>92.481700000000004</v>
      </c>
      <c r="G38" s="8"/>
      <c r="H38" s="9"/>
      <c r="I38" s="1">
        <v>1</v>
      </c>
      <c r="J38" s="14" t="s">
        <v>20</v>
      </c>
      <c r="K38" s="14" t="s">
        <v>3</v>
      </c>
      <c r="L38" s="27">
        <v>1</v>
      </c>
      <c r="M38" s="24">
        <v>92.481700000000004</v>
      </c>
      <c r="N38" s="30">
        <f>L38*M38</f>
        <v>92.481700000000004</v>
      </c>
    </row>
    <row r="39" spans="1:14" x14ac:dyDescent="0.25">
      <c r="A39" s="1">
        <v>2</v>
      </c>
      <c r="B39" s="14" t="s">
        <v>19</v>
      </c>
      <c r="C39" s="14" t="s">
        <v>3</v>
      </c>
      <c r="D39" s="27">
        <v>1</v>
      </c>
      <c r="E39" s="24">
        <v>93.101900000000001</v>
      </c>
      <c r="F39" s="30">
        <f t="shared" ref="F39:F53" si="2">D39*E39</f>
        <v>93.101900000000001</v>
      </c>
      <c r="G39" s="8"/>
      <c r="H39" s="9"/>
      <c r="I39" s="1">
        <v>2</v>
      </c>
      <c r="J39" s="14" t="s">
        <v>19</v>
      </c>
      <c r="K39" s="14" t="s">
        <v>3</v>
      </c>
      <c r="L39" s="27">
        <v>1</v>
      </c>
      <c r="M39" s="24">
        <v>93.101900000000001</v>
      </c>
      <c r="N39" s="30">
        <f t="shared" ref="N39:N53" si="3">L39*M39</f>
        <v>93.101900000000001</v>
      </c>
    </row>
    <row r="40" spans="1:14" x14ac:dyDescent="0.25">
      <c r="A40" s="1">
        <v>3</v>
      </c>
      <c r="B40" s="14" t="s">
        <v>4</v>
      </c>
      <c r="C40" s="14" t="s">
        <v>3</v>
      </c>
      <c r="D40" s="17">
        <v>1.5874999999999999</v>
      </c>
      <c r="E40" s="24">
        <v>52.570599999999999</v>
      </c>
      <c r="F40" s="30">
        <f t="shared" si="2"/>
        <v>83.455827499999998</v>
      </c>
      <c r="G40" s="8"/>
      <c r="H40" s="9"/>
      <c r="I40" s="1">
        <v>3</v>
      </c>
      <c r="J40" s="14" t="s">
        <v>4</v>
      </c>
      <c r="K40" s="14" t="s">
        <v>3</v>
      </c>
      <c r="L40" s="17">
        <v>1.5874999999999999</v>
      </c>
      <c r="M40" s="24">
        <v>52.570599999999999</v>
      </c>
      <c r="N40" s="30">
        <f t="shared" si="3"/>
        <v>83.455827499999998</v>
      </c>
    </row>
    <row r="41" spans="1:14" x14ac:dyDescent="0.25">
      <c r="A41" s="1">
        <v>4</v>
      </c>
      <c r="B41" s="14" t="s">
        <v>21</v>
      </c>
      <c r="C41" s="14" t="s">
        <v>3</v>
      </c>
      <c r="D41" s="17">
        <v>0.9</v>
      </c>
      <c r="E41" s="24">
        <v>46.792999999999999</v>
      </c>
      <c r="F41" s="30">
        <f t="shared" si="2"/>
        <v>42.113700000000001</v>
      </c>
      <c r="G41" s="8"/>
      <c r="H41" s="9"/>
      <c r="I41" s="1">
        <v>4</v>
      </c>
      <c r="J41" s="14" t="s">
        <v>21</v>
      </c>
      <c r="K41" s="14" t="s">
        <v>3</v>
      </c>
      <c r="L41" s="17">
        <v>0.9</v>
      </c>
      <c r="M41" s="24">
        <v>46.792999999999999</v>
      </c>
      <c r="N41" s="30">
        <f t="shared" si="3"/>
        <v>42.113700000000001</v>
      </c>
    </row>
    <row r="42" spans="1:14" x14ac:dyDescent="0.25">
      <c r="A42" s="1">
        <v>5</v>
      </c>
      <c r="B42" s="14" t="s">
        <v>23</v>
      </c>
      <c r="C42" s="14" t="s">
        <v>3</v>
      </c>
      <c r="D42" s="17">
        <v>0.9</v>
      </c>
      <c r="E42" s="24">
        <v>36.944299999999998</v>
      </c>
      <c r="F42" s="30">
        <f t="shared" si="2"/>
        <v>33.249870000000001</v>
      </c>
      <c r="G42" s="8"/>
      <c r="H42" s="9"/>
      <c r="I42" s="1">
        <v>5</v>
      </c>
      <c r="J42" s="14" t="s">
        <v>23</v>
      </c>
      <c r="K42" s="14" t="s">
        <v>3</v>
      </c>
      <c r="L42" s="17">
        <v>0.9</v>
      </c>
      <c r="M42" s="24">
        <v>36.944299999999998</v>
      </c>
      <c r="N42" s="30">
        <f t="shared" si="3"/>
        <v>33.249870000000001</v>
      </c>
    </row>
    <row r="43" spans="1:14" x14ac:dyDescent="0.25">
      <c r="A43" s="1">
        <v>6</v>
      </c>
      <c r="B43" s="14" t="s">
        <v>30</v>
      </c>
      <c r="C43" s="14" t="s">
        <v>9</v>
      </c>
      <c r="D43" s="17">
        <v>1</v>
      </c>
      <c r="E43" s="24">
        <f>234.5097*0.2</f>
        <v>46.901940000000003</v>
      </c>
      <c r="F43" s="30">
        <f t="shared" si="2"/>
        <v>46.901940000000003</v>
      </c>
      <c r="G43" s="8"/>
      <c r="H43" s="9"/>
      <c r="I43" s="1">
        <v>6</v>
      </c>
      <c r="J43" s="14" t="s">
        <v>30</v>
      </c>
      <c r="K43" s="14" t="s">
        <v>9</v>
      </c>
      <c r="L43" s="17">
        <v>1</v>
      </c>
      <c r="M43" s="24">
        <f>234.5097*0.2</f>
        <v>46.901940000000003</v>
      </c>
      <c r="N43" s="30">
        <f t="shared" si="3"/>
        <v>46.901940000000003</v>
      </c>
    </row>
    <row r="44" spans="1:14" x14ac:dyDescent="0.25">
      <c r="A44" s="1">
        <v>7</v>
      </c>
      <c r="B44" s="14" t="s">
        <v>31</v>
      </c>
      <c r="C44" s="14" t="s">
        <v>9</v>
      </c>
      <c r="D44" s="17">
        <v>1</v>
      </c>
      <c r="E44" s="24">
        <f>232.576*0.24</f>
        <v>55.818239999999996</v>
      </c>
      <c r="F44" s="30">
        <f t="shared" si="2"/>
        <v>55.818239999999996</v>
      </c>
      <c r="G44" s="8"/>
      <c r="H44" s="9"/>
      <c r="I44" s="1">
        <v>7</v>
      </c>
      <c r="J44" s="14" t="s">
        <v>31</v>
      </c>
      <c r="K44" s="14" t="s">
        <v>9</v>
      </c>
      <c r="L44" s="17">
        <v>1</v>
      </c>
      <c r="M44" s="24">
        <f>232.576*0.24</f>
        <v>55.818239999999996</v>
      </c>
      <c r="N44" s="30">
        <f t="shared" si="3"/>
        <v>55.818239999999996</v>
      </c>
    </row>
    <row r="45" spans="1:14" x14ac:dyDescent="0.25">
      <c r="A45" s="1">
        <v>8</v>
      </c>
      <c r="B45" s="14" t="s">
        <v>5</v>
      </c>
      <c r="C45" s="14" t="s">
        <v>3</v>
      </c>
      <c r="D45" s="17">
        <v>1.1000000000000001</v>
      </c>
      <c r="E45" s="24">
        <v>72.907799999999995</v>
      </c>
      <c r="F45" s="30">
        <f t="shared" si="2"/>
        <v>80.198580000000007</v>
      </c>
      <c r="G45" s="8"/>
      <c r="H45" s="9"/>
      <c r="I45" s="1">
        <v>8</v>
      </c>
      <c r="J45" s="14" t="s">
        <v>5</v>
      </c>
      <c r="K45" s="14" t="s">
        <v>3</v>
      </c>
      <c r="L45" s="17">
        <v>1.1000000000000001</v>
      </c>
      <c r="M45" s="24">
        <v>72.907799999999995</v>
      </c>
      <c r="N45" s="30">
        <f t="shared" si="3"/>
        <v>80.198580000000007</v>
      </c>
    </row>
    <row r="46" spans="1:14" x14ac:dyDescent="0.25">
      <c r="A46" s="1">
        <v>9</v>
      </c>
      <c r="B46" s="19" t="s">
        <v>6</v>
      </c>
      <c r="C46" s="14" t="s">
        <v>7</v>
      </c>
      <c r="D46" s="20">
        <v>2</v>
      </c>
      <c r="E46" s="24">
        <f>167.9837*0.92</f>
        <v>154.54500400000001</v>
      </c>
      <c r="F46" s="30">
        <f t="shared" si="2"/>
        <v>309.09000800000001</v>
      </c>
      <c r="G46" s="8"/>
      <c r="H46" s="9"/>
      <c r="I46" s="1">
        <v>9</v>
      </c>
      <c r="J46" s="19" t="s">
        <v>6</v>
      </c>
      <c r="K46" s="14" t="s">
        <v>7</v>
      </c>
      <c r="L46" s="20">
        <v>2</v>
      </c>
      <c r="M46" s="24">
        <f>167.9837*0.92</f>
        <v>154.54500400000001</v>
      </c>
      <c r="N46" s="30">
        <f t="shared" si="3"/>
        <v>309.09000800000001</v>
      </c>
    </row>
    <row r="47" spans="1:14" x14ac:dyDescent="0.25">
      <c r="A47" s="1">
        <v>10</v>
      </c>
      <c r="B47" s="14" t="s">
        <v>8</v>
      </c>
      <c r="C47" s="14" t="s">
        <v>7</v>
      </c>
      <c r="D47" s="17">
        <v>2</v>
      </c>
      <c r="E47" s="24">
        <v>75.989999999999995</v>
      </c>
      <c r="F47" s="30">
        <f t="shared" si="2"/>
        <v>151.97999999999999</v>
      </c>
      <c r="G47" s="8"/>
      <c r="H47" s="9"/>
      <c r="I47" s="1">
        <v>10</v>
      </c>
      <c r="J47" s="14" t="s">
        <v>8</v>
      </c>
      <c r="K47" s="14" t="s">
        <v>7</v>
      </c>
      <c r="L47" s="17">
        <v>2</v>
      </c>
      <c r="M47" s="24">
        <v>75.989999999999995</v>
      </c>
      <c r="N47" s="30">
        <f t="shared" si="3"/>
        <v>151.97999999999999</v>
      </c>
    </row>
    <row r="48" spans="1:14" x14ac:dyDescent="0.25">
      <c r="A48" s="1">
        <v>11</v>
      </c>
      <c r="B48" s="14" t="s">
        <v>11</v>
      </c>
      <c r="C48" s="14" t="s">
        <v>7</v>
      </c>
      <c r="D48" s="17">
        <v>1</v>
      </c>
      <c r="E48" s="24">
        <v>96.09</v>
      </c>
      <c r="F48" s="30">
        <f t="shared" si="2"/>
        <v>96.09</v>
      </c>
      <c r="G48" s="8"/>
      <c r="H48" s="9"/>
      <c r="I48" s="1">
        <v>11</v>
      </c>
      <c r="J48" s="14" t="s">
        <v>11</v>
      </c>
      <c r="K48" s="14" t="s">
        <v>7</v>
      </c>
      <c r="L48" s="17">
        <v>1</v>
      </c>
      <c r="M48" s="24">
        <v>96.09</v>
      </c>
      <c r="N48" s="30">
        <f t="shared" si="3"/>
        <v>96.09</v>
      </c>
    </row>
    <row r="49" spans="1:14" x14ac:dyDescent="0.25">
      <c r="A49" s="1">
        <v>12</v>
      </c>
      <c r="B49" s="14" t="s">
        <v>24</v>
      </c>
      <c r="C49" s="14" t="s">
        <v>3</v>
      </c>
      <c r="D49" s="18">
        <v>1</v>
      </c>
      <c r="E49" s="24">
        <v>92.09</v>
      </c>
      <c r="F49" s="30">
        <f t="shared" si="2"/>
        <v>92.09</v>
      </c>
      <c r="G49" s="8"/>
      <c r="H49" s="9"/>
      <c r="I49" s="1">
        <v>12</v>
      </c>
      <c r="J49" s="14" t="s">
        <v>24</v>
      </c>
      <c r="K49" s="14" t="s">
        <v>3</v>
      </c>
      <c r="L49" s="18">
        <v>1</v>
      </c>
      <c r="M49" s="24">
        <v>92.09</v>
      </c>
      <c r="N49" s="30">
        <f t="shared" si="3"/>
        <v>92.09</v>
      </c>
    </row>
    <row r="50" spans="1:14" x14ac:dyDescent="0.25">
      <c r="A50" s="1">
        <v>13</v>
      </c>
      <c r="B50" s="14" t="s">
        <v>10</v>
      </c>
      <c r="C50" s="14" t="s">
        <v>3</v>
      </c>
      <c r="D50" s="18">
        <v>0.2</v>
      </c>
      <c r="E50" s="24">
        <v>300.08999999999997</v>
      </c>
      <c r="F50" s="30">
        <f t="shared" si="2"/>
        <v>60.018000000000001</v>
      </c>
      <c r="G50" s="8"/>
      <c r="H50" s="9"/>
      <c r="I50" s="1">
        <v>13</v>
      </c>
      <c r="J50" s="14" t="s">
        <v>10</v>
      </c>
      <c r="K50" s="14" t="s">
        <v>3</v>
      </c>
      <c r="L50" s="18">
        <v>0.2</v>
      </c>
      <c r="M50" s="24">
        <v>300.08999999999997</v>
      </c>
      <c r="N50" s="30">
        <f t="shared" si="3"/>
        <v>60.018000000000001</v>
      </c>
    </row>
    <row r="51" spans="1:14" x14ac:dyDescent="0.25">
      <c r="A51" s="1">
        <v>14</v>
      </c>
      <c r="B51" s="14" t="s">
        <v>25</v>
      </c>
      <c r="C51" s="14" t="s">
        <v>3</v>
      </c>
      <c r="D51" s="18">
        <v>0.4</v>
      </c>
      <c r="E51" s="24">
        <v>161.81800000000001</v>
      </c>
      <c r="F51" s="30">
        <f t="shared" si="2"/>
        <v>64.727200000000011</v>
      </c>
      <c r="G51" s="8"/>
      <c r="H51" s="9"/>
      <c r="I51" s="1">
        <v>14</v>
      </c>
      <c r="J51" s="14" t="s">
        <v>25</v>
      </c>
      <c r="K51" s="14" t="s">
        <v>3</v>
      </c>
      <c r="L51" s="18">
        <v>0.4</v>
      </c>
      <c r="M51" s="24">
        <v>161.81800000000001</v>
      </c>
      <c r="N51" s="30">
        <f t="shared" si="3"/>
        <v>64.727200000000011</v>
      </c>
    </row>
    <row r="52" spans="1:14" x14ac:dyDescent="0.25">
      <c r="A52" s="1">
        <v>15</v>
      </c>
      <c r="B52" s="7" t="s">
        <v>26</v>
      </c>
      <c r="C52" s="14" t="s">
        <v>9</v>
      </c>
      <c r="D52" s="10">
        <v>1</v>
      </c>
      <c r="E52" s="25">
        <f>288.8954*0.565</f>
        <v>163.22590099999999</v>
      </c>
      <c r="F52" s="31">
        <f t="shared" si="2"/>
        <v>163.22590099999999</v>
      </c>
      <c r="G52" s="8"/>
      <c r="H52" s="9"/>
      <c r="I52" s="1">
        <v>15</v>
      </c>
      <c r="J52" s="7" t="s">
        <v>26</v>
      </c>
      <c r="K52" s="14" t="s">
        <v>9</v>
      </c>
      <c r="L52" s="10">
        <v>1</v>
      </c>
      <c r="M52" s="25">
        <f>288.8954*0.565</f>
        <v>163.22590099999999</v>
      </c>
      <c r="N52" s="31">
        <f t="shared" si="3"/>
        <v>163.22590099999999</v>
      </c>
    </row>
    <row r="53" spans="1:14" x14ac:dyDescent="0.25">
      <c r="A53" s="1">
        <v>16</v>
      </c>
      <c r="B53" s="7" t="s">
        <v>35</v>
      </c>
      <c r="C53" s="14" t="s">
        <v>3</v>
      </c>
      <c r="D53" s="10">
        <v>1</v>
      </c>
      <c r="E53" s="25">
        <v>140.90899999999999</v>
      </c>
      <c r="F53" s="31">
        <f t="shared" si="2"/>
        <v>140.90899999999999</v>
      </c>
      <c r="G53" s="5"/>
      <c r="I53" s="1">
        <v>16</v>
      </c>
      <c r="J53" s="7" t="s">
        <v>35</v>
      </c>
      <c r="K53" s="14" t="s">
        <v>3</v>
      </c>
      <c r="L53" s="10">
        <v>1</v>
      </c>
      <c r="M53" s="25">
        <v>140.90899999999999</v>
      </c>
      <c r="N53" s="31">
        <f t="shared" si="3"/>
        <v>140.90899999999999</v>
      </c>
    </row>
    <row r="54" spans="1:14" x14ac:dyDescent="0.25">
      <c r="A54" s="15"/>
      <c r="B54" s="21"/>
      <c r="C54" s="16"/>
      <c r="D54" s="22"/>
      <c r="E54" s="23"/>
      <c r="F54" s="26">
        <f>SUM(F38:F53)</f>
        <v>1605.4518665000001</v>
      </c>
      <c r="G54" s="5"/>
      <c r="I54" s="15"/>
      <c r="J54" s="21"/>
      <c r="K54" s="16"/>
      <c r="L54" s="22"/>
      <c r="M54" s="23"/>
      <c r="N54" s="26">
        <f>SUM(N38:N53)</f>
        <v>1605.4518665000001</v>
      </c>
    </row>
    <row r="55" spans="1:14" x14ac:dyDescent="0.25">
      <c r="G55" s="5"/>
    </row>
    <row r="56" spans="1:14" x14ac:dyDescent="0.25">
      <c r="B56" s="2" t="s">
        <v>15</v>
      </c>
      <c r="G56" s="5"/>
      <c r="J56" s="2" t="s">
        <v>15</v>
      </c>
    </row>
    <row r="57" spans="1:14" ht="128.25" customHeight="1" x14ac:dyDescent="0.25">
      <c r="A57" s="52" t="s">
        <v>37</v>
      </c>
      <c r="B57" s="52"/>
      <c r="C57" s="52"/>
      <c r="D57" s="52"/>
      <c r="E57" s="52"/>
      <c r="F57" s="52"/>
      <c r="G57" s="5"/>
      <c r="I57" s="52" t="s">
        <v>37</v>
      </c>
      <c r="J57" s="52"/>
      <c r="K57" s="52"/>
      <c r="L57" s="52"/>
      <c r="M57" s="52"/>
      <c r="N57" s="52"/>
    </row>
    <row r="58" spans="1:14" ht="47.25" customHeight="1" x14ac:dyDescent="0.25">
      <c r="A58" s="53" t="s">
        <v>16</v>
      </c>
      <c r="B58" s="53"/>
      <c r="C58" s="53"/>
      <c r="D58" s="53"/>
      <c r="E58" s="53"/>
      <c r="F58" s="53"/>
      <c r="G58" s="5"/>
      <c r="H58" s="11"/>
      <c r="I58" s="53" t="s">
        <v>16</v>
      </c>
      <c r="J58" s="53"/>
      <c r="K58" s="53"/>
      <c r="L58" s="53"/>
      <c r="M58" s="53"/>
      <c r="N58" s="53"/>
    </row>
    <row r="59" spans="1:14" x14ac:dyDescent="0.25">
      <c r="G59" s="5"/>
    </row>
    <row r="60" spans="1:14" x14ac:dyDescent="0.25">
      <c r="A60" s="52"/>
      <c r="B60" s="52"/>
      <c r="C60" s="52"/>
      <c r="D60" s="52"/>
      <c r="E60" s="52"/>
      <c r="F60" s="52"/>
      <c r="G60" s="5"/>
    </row>
    <row r="61" spans="1:14" x14ac:dyDescent="0.25">
      <c r="A61" s="53"/>
      <c r="B61" s="53"/>
      <c r="C61" s="53"/>
      <c r="D61" s="53"/>
      <c r="E61" s="53"/>
      <c r="F61" s="53"/>
      <c r="G61" s="5"/>
    </row>
    <row r="63" spans="1:14" x14ac:dyDescent="0.25">
      <c r="A63" s="52"/>
      <c r="B63" s="52"/>
      <c r="C63" s="52"/>
      <c r="D63" s="52"/>
      <c r="E63" s="52"/>
      <c r="F63" s="52"/>
    </row>
    <row r="64" spans="1:14" x14ac:dyDescent="0.25">
      <c r="A64" s="53"/>
      <c r="B64" s="53"/>
      <c r="C64" s="53"/>
      <c r="D64" s="53"/>
      <c r="E64" s="53"/>
      <c r="F64" s="53"/>
    </row>
  </sheetData>
  <mergeCells count="24">
    <mergeCell ref="A64:F64"/>
    <mergeCell ref="A33:F33"/>
    <mergeCell ref="I33:N33"/>
    <mergeCell ref="A34:F34"/>
    <mergeCell ref="I34:N34"/>
    <mergeCell ref="A57:F57"/>
    <mergeCell ref="I57:N57"/>
    <mergeCell ref="A58:F58"/>
    <mergeCell ref="I58:N58"/>
    <mergeCell ref="A60:F60"/>
    <mergeCell ref="A61:F61"/>
    <mergeCell ref="A63:F63"/>
    <mergeCell ref="A26:F26"/>
    <mergeCell ref="I26:N26"/>
    <mergeCell ref="A27:F27"/>
    <mergeCell ref="I27:N27"/>
    <mergeCell ref="A32:F32"/>
    <mergeCell ref="I32:N32"/>
    <mergeCell ref="A1:F1"/>
    <mergeCell ref="I1:N1"/>
    <mergeCell ref="A2:F2"/>
    <mergeCell ref="I2:N2"/>
    <mergeCell ref="A3:F3"/>
    <mergeCell ref="I3:N3"/>
  </mergeCells>
  <pageMargins left="0.59055118110236227" right="0.59055118110236227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N64"/>
  <sheetViews>
    <sheetView topLeftCell="A42" zoomScale="80" zoomScaleNormal="80" workbookViewId="0">
      <selection activeCell="R6" sqref="R6"/>
    </sheetView>
  </sheetViews>
  <sheetFormatPr defaultColWidth="8.85546875" defaultRowHeight="15" x14ac:dyDescent="0.25"/>
  <cols>
    <col min="1" max="1" width="5.28515625" style="2" customWidth="1"/>
    <col min="2" max="2" width="31.28515625" style="2" customWidth="1"/>
    <col min="3" max="3" width="7.85546875" style="2" customWidth="1"/>
    <col min="4" max="4" width="9.42578125" style="2" customWidth="1"/>
    <col min="5" max="5" width="8.85546875" style="2"/>
    <col min="6" max="6" width="13.28515625" style="2" customWidth="1"/>
    <col min="7" max="7" width="6" style="2" customWidth="1"/>
    <col min="8" max="8" width="5.85546875" style="2" customWidth="1"/>
    <col min="9" max="9" width="5.5703125" style="2" customWidth="1"/>
    <col min="10" max="10" width="31.7109375" style="2" customWidth="1"/>
    <col min="11" max="11" width="7.42578125" style="2" customWidth="1"/>
    <col min="12" max="12" width="9.28515625" style="2" customWidth="1"/>
    <col min="13" max="13" width="8.85546875" style="2" customWidth="1"/>
    <col min="14" max="14" width="13.28515625" style="2" customWidth="1"/>
    <col min="15" max="16384" width="8.85546875" style="2"/>
  </cols>
  <sheetData>
    <row r="1" spans="1:14" ht="16.149999999999999" customHeight="1" x14ac:dyDescent="0.25">
      <c r="A1" s="54" t="s">
        <v>12</v>
      </c>
      <c r="B1" s="54"/>
      <c r="C1" s="54"/>
      <c r="D1" s="54"/>
      <c r="E1" s="54"/>
      <c r="F1" s="54"/>
      <c r="G1" s="5"/>
      <c r="I1" s="54" t="s">
        <v>12</v>
      </c>
      <c r="J1" s="54"/>
      <c r="K1" s="54"/>
      <c r="L1" s="54"/>
      <c r="M1" s="54"/>
      <c r="N1" s="54"/>
    </row>
    <row r="2" spans="1:14" ht="30.6" customHeight="1" x14ac:dyDescent="0.25">
      <c r="A2" s="55" t="s">
        <v>13</v>
      </c>
      <c r="B2" s="55"/>
      <c r="C2" s="55"/>
      <c r="D2" s="55"/>
      <c r="E2" s="55"/>
      <c r="F2" s="55"/>
      <c r="G2" s="5"/>
      <c r="I2" s="55" t="s">
        <v>13</v>
      </c>
      <c r="J2" s="55"/>
      <c r="K2" s="55"/>
      <c r="L2" s="55"/>
      <c r="M2" s="55"/>
      <c r="N2" s="55"/>
    </row>
    <row r="3" spans="1:14" ht="16.899999999999999" customHeight="1" x14ac:dyDescent="0.25">
      <c r="A3" s="56" t="s">
        <v>33</v>
      </c>
      <c r="B3" s="56"/>
      <c r="C3" s="56"/>
      <c r="D3" s="56"/>
      <c r="E3" s="56"/>
      <c r="F3" s="56"/>
      <c r="G3" s="5"/>
      <c r="I3" s="56" t="s">
        <v>33</v>
      </c>
      <c r="J3" s="56"/>
      <c r="K3" s="56"/>
      <c r="L3" s="56"/>
      <c r="M3" s="56"/>
      <c r="N3" s="56"/>
    </row>
    <row r="4" spans="1:14" x14ac:dyDescent="0.25">
      <c r="G4" s="5"/>
    </row>
    <row r="5" spans="1:14" x14ac:dyDescent="0.25">
      <c r="G5" s="5"/>
    </row>
    <row r="6" spans="1:14" s="4" customFormat="1" ht="28.5" x14ac:dyDescent="0.25">
      <c r="A6" s="13" t="s">
        <v>0</v>
      </c>
      <c r="B6" s="13" t="s">
        <v>18</v>
      </c>
      <c r="C6" s="13" t="s">
        <v>1</v>
      </c>
      <c r="D6" s="13" t="s">
        <v>2</v>
      </c>
      <c r="E6" s="13" t="s">
        <v>14</v>
      </c>
      <c r="F6" s="13" t="s">
        <v>17</v>
      </c>
      <c r="G6" s="6"/>
      <c r="I6" s="13" t="s">
        <v>0</v>
      </c>
      <c r="J6" s="13" t="s">
        <v>18</v>
      </c>
      <c r="K6" s="13" t="s">
        <v>1</v>
      </c>
      <c r="L6" s="13" t="s">
        <v>2</v>
      </c>
      <c r="M6" s="13" t="s">
        <v>14</v>
      </c>
      <c r="N6" s="13" t="s">
        <v>17</v>
      </c>
    </row>
    <row r="7" spans="1:14" s="9" customFormat="1" hidden="1" x14ac:dyDescent="0.25">
      <c r="A7" s="1">
        <v>1</v>
      </c>
      <c r="B7" s="14"/>
      <c r="C7" s="14" t="s">
        <v>3</v>
      </c>
      <c r="D7" s="27"/>
      <c r="E7" s="24"/>
      <c r="F7" s="28">
        <f>D7*E7</f>
        <v>0</v>
      </c>
      <c r="G7" s="8"/>
      <c r="I7" s="1">
        <v>1</v>
      </c>
      <c r="J7" s="14"/>
      <c r="K7" s="14" t="s">
        <v>3</v>
      </c>
      <c r="L7" s="27"/>
      <c r="M7" s="24">
        <v>92.481700000000004</v>
      </c>
      <c r="N7" s="28">
        <f>L7*M7</f>
        <v>0</v>
      </c>
    </row>
    <row r="8" spans="1:14" s="9" customFormat="1" x14ac:dyDescent="0.25">
      <c r="A8" s="1">
        <v>1</v>
      </c>
      <c r="B8" s="14" t="s">
        <v>39</v>
      </c>
      <c r="C8" s="14" t="s">
        <v>3</v>
      </c>
      <c r="D8" s="27">
        <v>0.74894000000000005</v>
      </c>
      <c r="E8" s="24">
        <v>93.101900000000001</v>
      </c>
      <c r="F8" s="28">
        <f t="shared" ref="F8:F22" si="0">D8*E8</f>
        <v>69.727736986000011</v>
      </c>
      <c r="G8" s="8"/>
      <c r="I8" s="1">
        <v>1</v>
      </c>
      <c r="J8" s="14" t="s">
        <v>39</v>
      </c>
      <c r="K8" s="14" t="s">
        <v>3</v>
      </c>
      <c r="L8" s="27">
        <v>0.74894000000000005</v>
      </c>
      <c r="M8" s="24">
        <v>93.101900000000001</v>
      </c>
      <c r="N8" s="28">
        <f t="shared" ref="N8:N22" si="1">L8*M8</f>
        <v>69.727736986000011</v>
      </c>
    </row>
    <row r="9" spans="1:14" s="9" customFormat="1" x14ac:dyDescent="0.25">
      <c r="A9" s="1">
        <v>2</v>
      </c>
      <c r="B9" s="14" t="s">
        <v>4</v>
      </c>
      <c r="C9" s="14" t="s">
        <v>3</v>
      </c>
      <c r="D9" s="17">
        <v>1.0121</v>
      </c>
      <c r="E9" s="24">
        <v>52.570599999999999</v>
      </c>
      <c r="F9" s="28">
        <f t="shared" si="0"/>
        <v>53.206704260000002</v>
      </c>
      <c r="G9" s="8"/>
      <c r="I9" s="1">
        <v>2</v>
      </c>
      <c r="J9" s="14" t="s">
        <v>4</v>
      </c>
      <c r="K9" s="14" t="s">
        <v>3</v>
      </c>
      <c r="L9" s="17">
        <v>1.0121</v>
      </c>
      <c r="M9" s="24">
        <v>52.570599999999999</v>
      </c>
      <c r="N9" s="28">
        <f t="shared" si="1"/>
        <v>53.206704260000002</v>
      </c>
    </row>
    <row r="10" spans="1:14" s="9" customFormat="1" ht="13.5" customHeight="1" x14ac:dyDescent="0.25">
      <c r="A10" s="1">
        <v>3</v>
      </c>
      <c r="B10" s="14" t="s">
        <v>29</v>
      </c>
      <c r="C10" s="14" t="s">
        <v>3</v>
      </c>
      <c r="D10" s="27">
        <v>1.1904999999999999</v>
      </c>
      <c r="E10" s="24">
        <v>63.545499999999997</v>
      </c>
      <c r="F10" s="28">
        <f t="shared" si="0"/>
        <v>75.650917749999991</v>
      </c>
      <c r="G10" s="8"/>
      <c r="I10" s="1">
        <v>3</v>
      </c>
      <c r="J10" s="14" t="s">
        <v>29</v>
      </c>
      <c r="K10" s="14" t="s">
        <v>3</v>
      </c>
      <c r="L10" s="27">
        <v>1.1904999999999999</v>
      </c>
      <c r="M10" s="24">
        <v>63.545499999999997</v>
      </c>
      <c r="N10" s="28">
        <f t="shared" si="1"/>
        <v>75.650917749999991</v>
      </c>
    </row>
    <row r="11" spans="1:14" s="9" customFormat="1" x14ac:dyDescent="0.25">
      <c r="A11" s="1">
        <v>4</v>
      </c>
      <c r="B11" s="14" t="s">
        <v>23</v>
      </c>
      <c r="C11" s="14" t="s">
        <v>3</v>
      </c>
      <c r="D11" s="17">
        <v>0.9</v>
      </c>
      <c r="E11" s="24">
        <v>36.944000000000003</v>
      </c>
      <c r="F11" s="28">
        <f t="shared" si="0"/>
        <v>33.249600000000001</v>
      </c>
      <c r="G11" s="8"/>
      <c r="I11" s="1">
        <v>4</v>
      </c>
      <c r="J11" s="14" t="s">
        <v>23</v>
      </c>
      <c r="K11" s="14" t="s">
        <v>3</v>
      </c>
      <c r="L11" s="17">
        <v>0.9</v>
      </c>
      <c r="M11" s="24">
        <v>36.944000000000003</v>
      </c>
      <c r="N11" s="28">
        <f t="shared" si="1"/>
        <v>33.249600000000001</v>
      </c>
    </row>
    <row r="12" spans="1:14" s="9" customFormat="1" x14ac:dyDescent="0.25">
      <c r="A12" s="1">
        <v>5</v>
      </c>
      <c r="B12" s="14" t="s">
        <v>22</v>
      </c>
      <c r="C12" s="14" t="s">
        <v>3</v>
      </c>
      <c r="D12" s="17">
        <v>0.9</v>
      </c>
      <c r="E12" s="24">
        <v>42.4268</v>
      </c>
      <c r="F12" s="28">
        <f t="shared" si="0"/>
        <v>38.18412</v>
      </c>
      <c r="G12" s="8"/>
      <c r="I12" s="1">
        <v>5</v>
      </c>
      <c r="J12" s="14" t="s">
        <v>22</v>
      </c>
      <c r="K12" s="14" t="s">
        <v>3</v>
      </c>
      <c r="L12" s="17">
        <v>0.9</v>
      </c>
      <c r="M12" s="24">
        <v>42.4268</v>
      </c>
      <c r="N12" s="28">
        <f t="shared" si="1"/>
        <v>38.18412</v>
      </c>
    </row>
    <row r="13" spans="1:14" s="9" customFormat="1" x14ac:dyDescent="0.25">
      <c r="A13" s="1">
        <v>6</v>
      </c>
      <c r="B13" s="14" t="s">
        <v>46</v>
      </c>
      <c r="C13" s="14" t="s">
        <v>9</v>
      </c>
      <c r="D13" s="17">
        <v>1</v>
      </c>
      <c r="E13" s="24">
        <f>99.9564*0.65</f>
        <v>64.97166</v>
      </c>
      <c r="F13" s="28">
        <f t="shared" si="0"/>
        <v>64.97166</v>
      </c>
      <c r="G13" s="8"/>
      <c r="I13" s="1">
        <v>6</v>
      </c>
      <c r="J13" s="14" t="s">
        <v>46</v>
      </c>
      <c r="K13" s="14" t="s">
        <v>9</v>
      </c>
      <c r="L13" s="17">
        <v>1</v>
      </c>
      <c r="M13" s="24">
        <f>99.9564*0.65</f>
        <v>64.97166</v>
      </c>
      <c r="N13" s="28">
        <f t="shared" si="1"/>
        <v>64.97166</v>
      </c>
    </row>
    <row r="14" spans="1:14" s="9" customFormat="1" x14ac:dyDescent="0.25">
      <c r="A14" s="1">
        <v>7</v>
      </c>
      <c r="B14" s="14" t="s">
        <v>40</v>
      </c>
      <c r="C14" s="14" t="s">
        <v>9</v>
      </c>
      <c r="D14" s="17">
        <v>1</v>
      </c>
      <c r="E14" s="24">
        <f>48*3</f>
        <v>144</v>
      </c>
      <c r="F14" s="28">
        <f t="shared" si="0"/>
        <v>144</v>
      </c>
      <c r="G14" s="8"/>
      <c r="I14" s="1">
        <v>7</v>
      </c>
      <c r="J14" s="14" t="s">
        <v>40</v>
      </c>
      <c r="K14" s="14" t="s">
        <v>9</v>
      </c>
      <c r="L14" s="17">
        <v>1</v>
      </c>
      <c r="M14" s="24">
        <f>48*3</f>
        <v>144</v>
      </c>
      <c r="N14" s="28">
        <f t="shared" si="1"/>
        <v>144</v>
      </c>
    </row>
    <row r="15" spans="1:14" s="9" customFormat="1" x14ac:dyDescent="0.25">
      <c r="A15" s="1">
        <v>8</v>
      </c>
      <c r="B15" s="19" t="s">
        <v>6</v>
      </c>
      <c r="C15" s="14" t="s">
        <v>7</v>
      </c>
      <c r="D15" s="20">
        <v>2</v>
      </c>
      <c r="E15" s="24">
        <f>167.9837*0.92</f>
        <v>154.54500400000001</v>
      </c>
      <c r="F15" s="28">
        <f t="shared" si="0"/>
        <v>309.09000800000001</v>
      </c>
      <c r="G15" s="8"/>
      <c r="I15" s="1">
        <v>8</v>
      </c>
      <c r="J15" s="19" t="s">
        <v>6</v>
      </c>
      <c r="K15" s="14" t="s">
        <v>7</v>
      </c>
      <c r="L15" s="20">
        <v>2</v>
      </c>
      <c r="M15" s="24">
        <f>167.9837*0.92</f>
        <v>154.54500400000001</v>
      </c>
      <c r="N15" s="28">
        <f t="shared" si="1"/>
        <v>309.09000800000001</v>
      </c>
    </row>
    <row r="16" spans="1:14" s="9" customFormat="1" x14ac:dyDescent="0.25">
      <c r="A16" s="1">
        <v>9</v>
      </c>
      <c r="B16" s="14" t="s">
        <v>8</v>
      </c>
      <c r="C16" s="14" t="s">
        <v>7</v>
      </c>
      <c r="D16" s="17">
        <v>2</v>
      </c>
      <c r="E16" s="24">
        <v>75.989999999999995</v>
      </c>
      <c r="F16" s="28">
        <f t="shared" si="0"/>
        <v>151.97999999999999</v>
      </c>
      <c r="G16" s="8"/>
      <c r="I16" s="1">
        <v>9</v>
      </c>
      <c r="J16" s="14" t="s">
        <v>8</v>
      </c>
      <c r="K16" s="14" t="s">
        <v>7</v>
      </c>
      <c r="L16" s="17">
        <v>2</v>
      </c>
      <c r="M16" s="24">
        <v>75.989999999999995</v>
      </c>
      <c r="N16" s="28">
        <f t="shared" si="1"/>
        <v>151.97999999999999</v>
      </c>
    </row>
    <row r="17" spans="1:14" s="9" customFormat="1" x14ac:dyDescent="0.25">
      <c r="A17" s="1">
        <v>10</v>
      </c>
      <c r="B17" s="14" t="s">
        <v>11</v>
      </c>
      <c r="C17" s="14" t="s">
        <v>7</v>
      </c>
      <c r="D17" s="17">
        <v>3</v>
      </c>
      <c r="E17" s="24">
        <v>96.09</v>
      </c>
      <c r="F17" s="28">
        <f t="shared" si="0"/>
        <v>288.27</v>
      </c>
      <c r="G17" s="8"/>
      <c r="I17" s="1">
        <v>10</v>
      </c>
      <c r="J17" s="14" t="s">
        <v>11</v>
      </c>
      <c r="K17" s="14" t="s">
        <v>7</v>
      </c>
      <c r="L17" s="17">
        <v>3</v>
      </c>
      <c r="M17" s="24">
        <v>96.09</v>
      </c>
      <c r="N17" s="28">
        <f t="shared" si="1"/>
        <v>288.27</v>
      </c>
    </row>
    <row r="18" spans="1:14" s="9" customFormat="1" x14ac:dyDescent="0.25">
      <c r="A18" s="1">
        <v>11</v>
      </c>
      <c r="B18" s="14" t="s">
        <v>38</v>
      </c>
      <c r="C18" s="14" t="s">
        <v>3</v>
      </c>
      <c r="D18" s="32">
        <v>0.29620000000000002</v>
      </c>
      <c r="E18" s="24">
        <v>419.48</v>
      </c>
      <c r="F18" s="33">
        <f t="shared" si="0"/>
        <v>124.24997600000002</v>
      </c>
      <c r="G18" s="8"/>
      <c r="I18" s="1">
        <v>11</v>
      </c>
      <c r="J18" s="14" t="s">
        <v>38</v>
      </c>
      <c r="K18" s="14" t="s">
        <v>3</v>
      </c>
      <c r="L18" s="32">
        <v>0.29620000000000002</v>
      </c>
      <c r="M18" s="24">
        <v>419.48</v>
      </c>
      <c r="N18" s="33">
        <f t="shared" si="1"/>
        <v>124.24997600000002</v>
      </c>
    </row>
    <row r="19" spans="1:14" s="9" customFormat="1" x14ac:dyDescent="0.25">
      <c r="A19" s="1">
        <v>12</v>
      </c>
      <c r="B19" s="14" t="s">
        <v>10</v>
      </c>
      <c r="C19" s="14" t="s">
        <v>3</v>
      </c>
      <c r="D19" s="18">
        <v>0.3024</v>
      </c>
      <c r="E19" s="34">
        <v>300.0908</v>
      </c>
      <c r="F19" s="28">
        <f t="shared" si="0"/>
        <v>90.747457920000002</v>
      </c>
      <c r="G19" s="8"/>
      <c r="I19" s="1">
        <v>12</v>
      </c>
      <c r="J19" s="14" t="s">
        <v>10</v>
      </c>
      <c r="K19" s="14" t="s">
        <v>3</v>
      </c>
      <c r="L19" s="18">
        <v>0.3024</v>
      </c>
      <c r="M19" s="34">
        <v>300.0908</v>
      </c>
      <c r="N19" s="28">
        <f t="shared" si="1"/>
        <v>90.747457920000002</v>
      </c>
    </row>
    <row r="20" spans="1:14" s="9" customFormat="1" x14ac:dyDescent="0.25">
      <c r="A20" s="1">
        <v>13</v>
      </c>
      <c r="B20" s="14" t="s">
        <v>41</v>
      </c>
      <c r="C20" s="14" t="s">
        <v>9</v>
      </c>
      <c r="D20" s="18">
        <v>1</v>
      </c>
      <c r="E20" s="24">
        <f>137.9068*0.5</f>
        <v>68.953400000000002</v>
      </c>
      <c r="F20" s="28">
        <f t="shared" si="0"/>
        <v>68.953400000000002</v>
      </c>
      <c r="G20" s="8"/>
      <c r="I20" s="1">
        <v>13</v>
      </c>
      <c r="J20" s="14" t="s">
        <v>41</v>
      </c>
      <c r="K20" s="14" t="s">
        <v>9</v>
      </c>
      <c r="L20" s="18">
        <v>1</v>
      </c>
      <c r="M20" s="24">
        <f>137.9068*0.5</f>
        <v>68.953400000000002</v>
      </c>
      <c r="N20" s="28">
        <f t="shared" si="1"/>
        <v>68.953400000000002</v>
      </c>
    </row>
    <row r="21" spans="1:14" s="9" customFormat="1" x14ac:dyDescent="0.25">
      <c r="A21" s="1">
        <v>14</v>
      </c>
      <c r="B21" s="7" t="s">
        <v>26</v>
      </c>
      <c r="C21" s="14" t="s">
        <v>9</v>
      </c>
      <c r="D21" s="10">
        <v>1</v>
      </c>
      <c r="E21" s="25">
        <f>288.8954*0.565</f>
        <v>163.22590099999999</v>
      </c>
      <c r="F21" s="29">
        <f t="shared" si="0"/>
        <v>163.22590099999999</v>
      </c>
      <c r="G21" s="8"/>
      <c r="I21" s="1">
        <v>14</v>
      </c>
      <c r="J21" s="7" t="s">
        <v>26</v>
      </c>
      <c r="K21" s="14" t="s">
        <v>9</v>
      </c>
      <c r="L21" s="10">
        <v>1</v>
      </c>
      <c r="M21" s="25">
        <f>288.8954*0.565</f>
        <v>163.22590099999999</v>
      </c>
      <c r="N21" s="29">
        <f t="shared" si="1"/>
        <v>163.22590099999999</v>
      </c>
    </row>
    <row r="22" spans="1:14" x14ac:dyDescent="0.25">
      <c r="A22" s="1">
        <v>15</v>
      </c>
      <c r="B22" s="7" t="s">
        <v>42</v>
      </c>
      <c r="C22" s="14" t="s">
        <v>9</v>
      </c>
      <c r="D22" s="10">
        <v>1</v>
      </c>
      <c r="E22" s="25">
        <f>3*48</f>
        <v>144</v>
      </c>
      <c r="F22" s="29">
        <f t="shared" si="0"/>
        <v>144</v>
      </c>
      <c r="G22" s="5"/>
      <c r="I22" s="1">
        <v>15</v>
      </c>
      <c r="J22" s="7" t="s">
        <v>42</v>
      </c>
      <c r="K22" s="14" t="s">
        <v>9</v>
      </c>
      <c r="L22" s="10">
        <v>1</v>
      </c>
      <c r="M22" s="25">
        <f>3*48</f>
        <v>144</v>
      </c>
      <c r="N22" s="29">
        <f t="shared" si="1"/>
        <v>144</v>
      </c>
    </row>
    <row r="23" spans="1:14" x14ac:dyDescent="0.25">
      <c r="A23" s="15"/>
      <c r="B23" s="21"/>
      <c r="C23" s="16"/>
      <c r="D23" s="22"/>
      <c r="E23" s="23"/>
      <c r="F23" s="26">
        <f>SUM(F7:F22)</f>
        <v>1819.5074819160002</v>
      </c>
      <c r="G23" s="5"/>
      <c r="I23" s="15"/>
      <c r="J23" s="21"/>
      <c r="K23" s="16"/>
      <c r="L23" s="22"/>
      <c r="M23" s="23"/>
      <c r="N23" s="26">
        <f>SUM(N7:N22)</f>
        <v>1819.5074819160002</v>
      </c>
    </row>
    <row r="24" spans="1:14" x14ac:dyDescent="0.25">
      <c r="G24" s="5"/>
    </row>
    <row r="25" spans="1:14" x14ac:dyDescent="0.25">
      <c r="B25" s="2" t="s">
        <v>15</v>
      </c>
      <c r="G25" s="5"/>
      <c r="J25" s="2" t="s">
        <v>15</v>
      </c>
    </row>
    <row r="26" spans="1:14" ht="121.5" customHeight="1" x14ac:dyDescent="0.25">
      <c r="A26" s="52" t="s">
        <v>32</v>
      </c>
      <c r="B26" s="52"/>
      <c r="C26" s="52"/>
      <c r="D26" s="52"/>
      <c r="E26" s="52"/>
      <c r="F26" s="52"/>
      <c r="G26" s="5"/>
      <c r="I26" s="52" t="s">
        <v>32</v>
      </c>
      <c r="J26" s="52"/>
      <c r="K26" s="52"/>
      <c r="L26" s="52"/>
      <c r="M26" s="52"/>
      <c r="N26" s="52"/>
    </row>
    <row r="27" spans="1:14" ht="48" customHeight="1" x14ac:dyDescent="0.25">
      <c r="A27" s="53" t="s">
        <v>16</v>
      </c>
      <c r="B27" s="53"/>
      <c r="C27" s="53"/>
      <c r="D27" s="53"/>
      <c r="E27" s="53"/>
      <c r="F27" s="53"/>
      <c r="G27" s="5"/>
      <c r="H27" s="11"/>
      <c r="I27" s="53" t="s">
        <v>16</v>
      </c>
      <c r="J27" s="53"/>
      <c r="K27" s="53"/>
      <c r="L27" s="53"/>
      <c r="M27" s="53"/>
      <c r="N27" s="53"/>
    </row>
    <row r="28" spans="1:14" x14ac:dyDescent="0.25">
      <c r="G28" s="5"/>
    </row>
    <row r="29" spans="1:14" x14ac:dyDescent="0.25">
      <c r="G29" s="5"/>
    </row>
    <row r="30" spans="1:14" x14ac:dyDescent="0.25">
      <c r="G30" s="5"/>
    </row>
    <row r="31" spans="1:14" x14ac:dyDescent="0.25">
      <c r="G31" s="5"/>
    </row>
    <row r="32" spans="1:14" x14ac:dyDescent="0.25">
      <c r="A32" s="54" t="s">
        <v>12</v>
      </c>
      <c r="B32" s="54"/>
      <c r="C32" s="54"/>
      <c r="D32" s="54"/>
      <c r="E32" s="54"/>
      <c r="F32" s="54"/>
      <c r="G32" s="5"/>
      <c r="I32" s="54" t="s">
        <v>12</v>
      </c>
      <c r="J32" s="54"/>
      <c r="K32" s="54"/>
      <c r="L32" s="54"/>
      <c r="M32" s="54"/>
      <c r="N32" s="54"/>
    </row>
    <row r="33" spans="1:14" x14ac:dyDescent="0.25">
      <c r="A33" s="55" t="s">
        <v>13</v>
      </c>
      <c r="B33" s="55"/>
      <c r="C33" s="55"/>
      <c r="D33" s="55"/>
      <c r="E33" s="55"/>
      <c r="F33" s="55"/>
      <c r="G33" s="5"/>
      <c r="I33" s="55" t="s">
        <v>13</v>
      </c>
      <c r="J33" s="55"/>
      <c r="K33" s="55"/>
      <c r="L33" s="55"/>
      <c r="M33" s="55"/>
      <c r="N33" s="55"/>
    </row>
    <row r="34" spans="1:14" ht="15" customHeight="1" x14ac:dyDescent="0.25">
      <c r="A34" s="56" t="s">
        <v>33</v>
      </c>
      <c r="B34" s="56"/>
      <c r="C34" s="56"/>
      <c r="D34" s="56"/>
      <c r="E34" s="56"/>
      <c r="F34" s="56"/>
      <c r="G34" s="5"/>
      <c r="I34" s="56" t="s">
        <v>33</v>
      </c>
      <c r="J34" s="56"/>
      <c r="K34" s="56"/>
      <c r="L34" s="56"/>
      <c r="M34" s="56"/>
      <c r="N34" s="56"/>
    </row>
    <row r="35" spans="1:14" x14ac:dyDescent="0.25">
      <c r="G35" s="5"/>
    </row>
    <row r="36" spans="1:14" x14ac:dyDescent="0.25">
      <c r="G36" s="5"/>
    </row>
    <row r="37" spans="1:14" ht="28.5" x14ac:dyDescent="0.25">
      <c r="A37" s="13" t="s">
        <v>0</v>
      </c>
      <c r="B37" s="13" t="s">
        <v>18</v>
      </c>
      <c r="C37" s="13" t="s">
        <v>1</v>
      </c>
      <c r="D37" s="13" t="s">
        <v>2</v>
      </c>
      <c r="E37" s="13" t="s">
        <v>14</v>
      </c>
      <c r="F37" s="13" t="s">
        <v>17</v>
      </c>
      <c r="G37" s="6"/>
      <c r="H37" s="4"/>
      <c r="I37" s="13" t="s">
        <v>0</v>
      </c>
      <c r="J37" s="13" t="s">
        <v>18</v>
      </c>
      <c r="K37" s="13" t="s">
        <v>1</v>
      </c>
      <c r="L37" s="13" t="s">
        <v>2</v>
      </c>
      <c r="M37" s="13" t="s">
        <v>14</v>
      </c>
      <c r="N37" s="13" t="s">
        <v>17</v>
      </c>
    </row>
    <row r="38" spans="1:14" hidden="1" x14ac:dyDescent="0.25">
      <c r="A38" s="1">
        <v>1</v>
      </c>
      <c r="B38" s="14"/>
      <c r="C38" s="14" t="s">
        <v>3</v>
      </c>
      <c r="D38" s="27"/>
      <c r="E38" s="24"/>
      <c r="F38" s="30">
        <f>D38*E38</f>
        <v>0</v>
      </c>
      <c r="G38" s="8"/>
      <c r="H38" s="9"/>
      <c r="I38" s="1">
        <v>1</v>
      </c>
      <c r="J38" s="14"/>
      <c r="K38" s="14" t="s">
        <v>3</v>
      </c>
      <c r="L38" s="27"/>
      <c r="M38" s="24"/>
      <c r="N38" s="30">
        <f>L38*M38</f>
        <v>0</v>
      </c>
    </row>
    <row r="39" spans="1:14" x14ac:dyDescent="0.25">
      <c r="A39" s="1">
        <v>1</v>
      </c>
      <c r="B39" s="14" t="s">
        <v>19</v>
      </c>
      <c r="C39" s="14" t="s">
        <v>3</v>
      </c>
      <c r="D39" s="27">
        <v>0.74894000000000005</v>
      </c>
      <c r="E39" s="34">
        <v>93.101900000000001</v>
      </c>
      <c r="F39" s="30">
        <f t="shared" ref="F39:F53" si="2">D39*E39</f>
        <v>69.727736986000011</v>
      </c>
      <c r="G39" s="8"/>
      <c r="H39" s="9"/>
      <c r="I39" s="1">
        <v>1</v>
      </c>
      <c r="J39" s="14" t="s">
        <v>19</v>
      </c>
      <c r="K39" s="14" t="s">
        <v>3</v>
      </c>
      <c r="L39" s="27">
        <v>0.74894000000000005</v>
      </c>
      <c r="M39" s="34">
        <v>93.101900000000001</v>
      </c>
      <c r="N39" s="30">
        <f t="shared" ref="N39:N53" si="3">L39*M39</f>
        <v>69.727736986000011</v>
      </c>
    </row>
    <row r="40" spans="1:14" x14ac:dyDescent="0.25">
      <c r="A40" s="1">
        <v>2</v>
      </c>
      <c r="B40" s="14" t="s">
        <v>4</v>
      </c>
      <c r="C40" s="14" t="s">
        <v>3</v>
      </c>
      <c r="D40" s="17">
        <v>1.2037</v>
      </c>
      <c r="E40" s="24">
        <v>52.570599999999999</v>
      </c>
      <c r="F40" s="30">
        <f t="shared" si="2"/>
        <v>63.27923122</v>
      </c>
      <c r="G40" s="8"/>
      <c r="H40" s="9"/>
      <c r="I40" s="1">
        <v>2</v>
      </c>
      <c r="J40" s="14" t="s">
        <v>4</v>
      </c>
      <c r="K40" s="14" t="s">
        <v>3</v>
      </c>
      <c r="L40" s="17">
        <v>1.2037</v>
      </c>
      <c r="M40" s="24">
        <v>52.570599999999999</v>
      </c>
      <c r="N40" s="30">
        <f t="shared" si="3"/>
        <v>63.27923122</v>
      </c>
    </row>
    <row r="41" spans="1:14" x14ac:dyDescent="0.25">
      <c r="A41" s="1">
        <v>3</v>
      </c>
      <c r="B41" s="14" t="s">
        <v>29</v>
      </c>
      <c r="C41" s="14" t="s">
        <v>3</v>
      </c>
      <c r="D41" s="17">
        <v>1.1904999999999999</v>
      </c>
      <c r="E41" s="24">
        <v>63.545499999999997</v>
      </c>
      <c r="F41" s="30">
        <f t="shared" si="2"/>
        <v>75.650917749999991</v>
      </c>
      <c r="G41" s="8"/>
      <c r="H41" s="9"/>
      <c r="I41" s="1">
        <v>3</v>
      </c>
      <c r="J41" s="14" t="s">
        <v>29</v>
      </c>
      <c r="K41" s="14" t="s">
        <v>3</v>
      </c>
      <c r="L41" s="17">
        <v>1.1904999999999999</v>
      </c>
      <c r="M41" s="24">
        <v>63.545499999999997</v>
      </c>
      <c r="N41" s="30">
        <f t="shared" si="3"/>
        <v>75.650917749999991</v>
      </c>
    </row>
    <row r="42" spans="1:14" x14ac:dyDescent="0.25">
      <c r="A42" s="1">
        <v>4</v>
      </c>
      <c r="B42" s="14" t="s">
        <v>23</v>
      </c>
      <c r="C42" s="14" t="s">
        <v>3</v>
      </c>
      <c r="D42" s="17">
        <v>0.9</v>
      </c>
      <c r="E42" s="24">
        <v>36.944299999999998</v>
      </c>
      <c r="F42" s="30">
        <f t="shared" si="2"/>
        <v>33.249870000000001</v>
      </c>
      <c r="G42" s="8"/>
      <c r="H42" s="9"/>
      <c r="I42" s="1">
        <v>4</v>
      </c>
      <c r="J42" s="14" t="s">
        <v>23</v>
      </c>
      <c r="K42" s="14" t="s">
        <v>3</v>
      </c>
      <c r="L42" s="17">
        <v>0.9</v>
      </c>
      <c r="M42" s="24">
        <v>36.944299999999998</v>
      </c>
      <c r="N42" s="30">
        <f t="shared" si="3"/>
        <v>33.249870000000001</v>
      </c>
    </row>
    <row r="43" spans="1:14" x14ac:dyDescent="0.25">
      <c r="A43" s="1">
        <v>5</v>
      </c>
      <c r="B43" s="14" t="s">
        <v>22</v>
      </c>
      <c r="C43" s="14" t="s">
        <v>9</v>
      </c>
      <c r="D43" s="17">
        <v>0.9</v>
      </c>
      <c r="E43" s="24">
        <v>42.4268</v>
      </c>
      <c r="F43" s="30">
        <f t="shared" si="2"/>
        <v>38.18412</v>
      </c>
      <c r="G43" s="8"/>
      <c r="H43" s="9"/>
      <c r="I43" s="1">
        <v>5</v>
      </c>
      <c r="J43" s="14" t="s">
        <v>22</v>
      </c>
      <c r="K43" s="14" t="s">
        <v>9</v>
      </c>
      <c r="L43" s="17">
        <v>0.9</v>
      </c>
      <c r="M43" s="24">
        <v>42.4268</v>
      </c>
      <c r="N43" s="30">
        <f t="shared" si="3"/>
        <v>38.18412</v>
      </c>
    </row>
    <row r="44" spans="1:14" x14ac:dyDescent="0.25">
      <c r="A44" s="1">
        <v>6</v>
      </c>
      <c r="B44" s="14" t="s">
        <v>44</v>
      </c>
      <c r="C44" s="14" t="s">
        <v>9</v>
      </c>
      <c r="D44" s="17">
        <v>2</v>
      </c>
      <c r="E44" s="24">
        <f>0.65*99.9564</f>
        <v>64.97166</v>
      </c>
      <c r="F44" s="30">
        <f t="shared" si="2"/>
        <v>129.94332</v>
      </c>
      <c r="G44" s="8"/>
      <c r="H44" s="9"/>
      <c r="I44" s="1">
        <v>6</v>
      </c>
      <c r="J44" s="14" t="s">
        <v>44</v>
      </c>
      <c r="K44" s="14" t="s">
        <v>9</v>
      </c>
      <c r="L44" s="17">
        <v>2</v>
      </c>
      <c r="M44" s="24">
        <f>0.65*99.9564</f>
        <v>64.97166</v>
      </c>
      <c r="N44" s="30">
        <f t="shared" si="3"/>
        <v>129.94332</v>
      </c>
    </row>
    <row r="45" spans="1:14" x14ac:dyDescent="0.25">
      <c r="A45" s="1">
        <v>7</v>
      </c>
      <c r="B45" s="14" t="s">
        <v>45</v>
      </c>
      <c r="C45" s="14" t="s">
        <v>9</v>
      </c>
      <c r="D45" s="17">
        <v>1</v>
      </c>
      <c r="E45" s="24">
        <f>48*3</f>
        <v>144</v>
      </c>
      <c r="F45" s="30">
        <f t="shared" si="2"/>
        <v>144</v>
      </c>
      <c r="G45" s="8"/>
      <c r="H45" s="9"/>
      <c r="I45" s="1">
        <v>7</v>
      </c>
      <c r="J45" s="14" t="s">
        <v>45</v>
      </c>
      <c r="K45" s="14" t="s">
        <v>9</v>
      </c>
      <c r="L45" s="17">
        <v>1</v>
      </c>
      <c r="M45" s="24">
        <f>48*3</f>
        <v>144</v>
      </c>
      <c r="N45" s="30">
        <f t="shared" si="3"/>
        <v>144</v>
      </c>
    </row>
    <row r="46" spans="1:14" x14ac:dyDescent="0.25">
      <c r="A46" s="1">
        <v>8</v>
      </c>
      <c r="B46" s="19" t="s">
        <v>6</v>
      </c>
      <c r="C46" s="14" t="s">
        <v>7</v>
      </c>
      <c r="D46" s="20">
        <v>2</v>
      </c>
      <c r="E46" s="24">
        <f>167.9837*0.92</f>
        <v>154.54500400000001</v>
      </c>
      <c r="F46" s="30">
        <f t="shared" si="2"/>
        <v>309.09000800000001</v>
      </c>
      <c r="G46" s="8"/>
      <c r="H46" s="9"/>
      <c r="I46" s="1">
        <v>8</v>
      </c>
      <c r="J46" s="19" t="s">
        <v>6</v>
      </c>
      <c r="K46" s="14" t="s">
        <v>7</v>
      </c>
      <c r="L46" s="20">
        <v>2</v>
      </c>
      <c r="M46" s="24">
        <f>167.9837*0.92</f>
        <v>154.54500400000001</v>
      </c>
      <c r="N46" s="30">
        <f t="shared" si="3"/>
        <v>309.09000800000001</v>
      </c>
    </row>
    <row r="47" spans="1:14" x14ac:dyDescent="0.25">
      <c r="A47" s="1">
        <v>9</v>
      </c>
      <c r="B47" s="14" t="s">
        <v>8</v>
      </c>
      <c r="C47" s="14" t="s">
        <v>7</v>
      </c>
      <c r="D47" s="17">
        <v>2</v>
      </c>
      <c r="E47" s="24">
        <v>75.989999999999995</v>
      </c>
      <c r="F47" s="30">
        <f t="shared" si="2"/>
        <v>151.97999999999999</v>
      </c>
      <c r="G47" s="8"/>
      <c r="H47" s="9"/>
      <c r="I47" s="1">
        <v>9</v>
      </c>
      <c r="J47" s="14" t="s">
        <v>8</v>
      </c>
      <c r="K47" s="14" t="s">
        <v>7</v>
      </c>
      <c r="L47" s="17">
        <v>2</v>
      </c>
      <c r="M47" s="24">
        <v>75.989999999999995</v>
      </c>
      <c r="N47" s="30">
        <f t="shared" si="3"/>
        <v>151.97999999999999</v>
      </c>
    </row>
    <row r="48" spans="1:14" x14ac:dyDescent="0.25">
      <c r="A48" s="1">
        <v>10</v>
      </c>
      <c r="B48" s="14" t="s">
        <v>11</v>
      </c>
      <c r="C48" s="14" t="s">
        <v>7</v>
      </c>
      <c r="D48" s="17">
        <v>3</v>
      </c>
      <c r="E48" s="24">
        <v>96.09</v>
      </c>
      <c r="F48" s="30">
        <f t="shared" si="2"/>
        <v>288.27</v>
      </c>
      <c r="G48" s="8"/>
      <c r="H48" s="9"/>
      <c r="I48" s="1">
        <v>10</v>
      </c>
      <c r="J48" s="14" t="s">
        <v>11</v>
      </c>
      <c r="K48" s="14" t="s">
        <v>7</v>
      </c>
      <c r="L48" s="17">
        <v>3</v>
      </c>
      <c r="M48" s="24">
        <v>96.09</v>
      </c>
      <c r="N48" s="30">
        <f t="shared" si="3"/>
        <v>288.27</v>
      </c>
    </row>
    <row r="49" spans="1:14" x14ac:dyDescent="0.25">
      <c r="A49" s="1">
        <v>11</v>
      </c>
      <c r="B49" s="14" t="s">
        <v>38</v>
      </c>
      <c r="C49" s="14" t="s">
        <v>3</v>
      </c>
      <c r="D49" s="18">
        <v>0.29620000000000002</v>
      </c>
      <c r="E49" s="24">
        <v>419.48</v>
      </c>
      <c r="F49" s="30">
        <f t="shared" si="2"/>
        <v>124.24997600000002</v>
      </c>
      <c r="G49" s="8"/>
      <c r="H49" s="9"/>
      <c r="I49" s="1">
        <v>11</v>
      </c>
      <c r="J49" s="14" t="s">
        <v>38</v>
      </c>
      <c r="K49" s="14" t="s">
        <v>3</v>
      </c>
      <c r="L49" s="18">
        <v>0.29620000000000002</v>
      </c>
      <c r="M49" s="24">
        <v>419.48</v>
      </c>
      <c r="N49" s="30">
        <f t="shared" si="3"/>
        <v>124.24997600000002</v>
      </c>
    </row>
    <row r="50" spans="1:14" x14ac:dyDescent="0.25">
      <c r="A50" s="1">
        <v>12</v>
      </c>
      <c r="B50" s="14" t="s">
        <v>10</v>
      </c>
      <c r="C50" s="14" t="s">
        <v>3</v>
      </c>
      <c r="D50" s="32">
        <v>0.3024</v>
      </c>
      <c r="E50" s="24">
        <v>300.08999999999997</v>
      </c>
      <c r="F50" s="30">
        <f t="shared" si="2"/>
        <v>90.747215999999995</v>
      </c>
      <c r="G50" s="8"/>
      <c r="H50" s="9"/>
      <c r="I50" s="1">
        <v>12</v>
      </c>
      <c r="J50" s="14" t="s">
        <v>10</v>
      </c>
      <c r="K50" s="14" t="s">
        <v>3</v>
      </c>
      <c r="L50" s="32">
        <v>0.3024</v>
      </c>
      <c r="M50" s="24">
        <v>300.08999999999997</v>
      </c>
      <c r="N50" s="30">
        <f t="shared" si="3"/>
        <v>90.747215999999995</v>
      </c>
    </row>
    <row r="51" spans="1:14" x14ac:dyDescent="0.25">
      <c r="A51" s="1">
        <v>13</v>
      </c>
      <c r="B51" s="14" t="s">
        <v>43</v>
      </c>
      <c r="C51" s="14" t="s">
        <v>9</v>
      </c>
      <c r="D51" s="18">
        <v>2</v>
      </c>
      <c r="E51" s="24">
        <f>0.5*137.9068</f>
        <v>68.953400000000002</v>
      </c>
      <c r="F51" s="30">
        <f t="shared" si="2"/>
        <v>137.9068</v>
      </c>
      <c r="G51" s="8"/>
      <c r="H51" s="9"/>
      <c r="I51" s="1">
        <v>13</v>
      </c>
      <c r="J51" s="14" t="s">
        <v>43</v>
      </c>
      <c r="K51" s="14" t="s">
        <v>9</v>
      </c>
      <c r="L51" s="18">
        <v>2</v>
      </c>
      <c r="M51" s="24">
        <f>0.5*137.9068</f>
        <v>68.953400000000002</v>
      </c>
      <c r="N51" s="30">
        <f t="shared" si="3"/>
        <v>137.9068</v>
      </c>
    </row>
    <row r="52" spans="1:14" x14ac:dyDescent="0.25">
      <c r="A52" s="1">
        <v>14</v>
      </c>
      <c r="B52" s="7" t="s">
        <v>26</v>
      </c>
      <c r="C52" s="14" t="s">
        <v>9</v>
      </c>
      <c r="D52" s="10">
        <v>1</v>
      </c>
      <c r="E52" s="25">
        <f>288.8954*0.565</f>
        <v>163.22590099999999</v>
      </c>
      <c r="F52" s="31">
        <f t="shared" si="2"/>
        <v>163.22590099999999</v>
      </c>
      <c r="G52" s="8"/>
      <c r="H52" s="9"/>
      <c r="I52" s="1">
        <v>14</v>
      </c>
      <c r="J52" s="7" t="s">
        <v>26</v>
      </c>
      <c r="K52" s="14" t="s">
        <v>9</v>
      </c>
      <c r="L52" s="10">
        <v>1</v>
      </c>
      <c r="M52" s="25">
        <f>288.8954*0.565</f>
        <v>163.22590099999999</v>
      </c>
      <c r="N52" s="31">
        <f t="shared" si="3"/>
        <v>163.22590099999999</v>
      </c>
    </row>
    <row r="53" spans="1:14" hidden="1" x14ac:dyDescent="0.25">
      <c r="A53" s="1"/>
      <c r="B53" s="7"/>
      <c r="C53" s="14" t="s">
        <v>3</v>
      </c>
      <c r="D53" s="10"/>
      <c r="E53" s="25"/>
      <c r="F53" s="31">
        <f t="shared" si="2"/>
        <v>0</v>
      </c>
      <c r="G53" s="5"/>
      <c r="I53" s="1">
        <v>16</v>
      </c>
      <c r="J53" s="7"/>
      <c r="K53" s="14" t="s">
        <v>3</v>
      </c>
      <c r="L53" s="10"/>
      <c r="M53" s="25"/>
      <c r="N53" s="31">
        <f t="shared" si="3"/>
        <v>0</v>
      </c>
    </row>
    <row r="54" spans="1:14" x14ac:dyDescent="0.25">
      <c r="A54" s="15"/>
      <c r="B54" s="21"/>
      <c r="C54" s="16"/>
      <c r="D54" s="22"/>
      <c r="E54" s="23"/>
      <c r="F54" s="26">
        <f>SUM(F38:F53)</f>
        <v>1819.505096956</v>
      </c>
      <c r="G54" s="5"/>
      <c r="I54" s="15"/>
      <c r="J54" s="21"/>
      <c r="K54" s="16"/>
      <c r="L54" s="22"/>
      <c r="M54" s="23"/>
      <c r="N54" s="26">
        <f>SUM(N38:N53)</f>
        <v>1819.505096956</v>
      </c>
    </row>
    <row r="55" spans="1:14" x14ac:dyDescent="0.25">
      <c r="G55" s="5"/>
    </row>
    <row r="56" spans="1:14" x14ac:dyDescent="0.25">
      <c r="B56" s="2" t="s">
        <v>15</v>
      </c>
      <c r="G56" s="5"/>
      <c r="J56" s="2" t="s">
        <v>15</v>
      </c>
    </row>
    <row r="57" spans="1:14" ht="128.25" customHeight="1" x14ac:dyDescent="0.25">
      <c r="A57" s="52" t="s">
        <v>32</v>
      </c>
      <c r="B57" s="52"/>
      <c r="C57" s="52"/>
      <c r="D57" s="52"/>
      <c r="E57" s="52"/>
      <c r="F57" s="52"/>
      <c r="G57" s="5"/>
      <c r="I57" s="52" t="s">
        <v>32</v>
      </c>
      <c r="J57" s="52"/>
      <c r="K57" s="52"/>
      <c r="L57" s="52"/>
      <c r="M57" s="52"/>
      <c r="N57" s="52"/>
    </row>
    <row r="58" spans="1:14" ht="47.25" customHeight="1" x14ac:dyDescent="0.25">
      <c r="A58" s="53" t="s">
        <v>16</v>
      </c>
      <c r="B58" s="53"/>
      <c r="C58" s="53"/>
      <c r="D58" s="53"/>
      <c r="E58" s="53"/>
      <c r="F58" s="53"/>
      <c r="G58" s="5"/>
      <c r="H58" s="11"/>
      <c r="I58" s="53" t="s">
        <v>16</v>
      </c>
      <c r="J58" s="53"/>
      <c r="K58" s="53"/>
      <c r="L58" s="53"/>
      <c r="M58" s="53"/>
      <c r="N58" s="53"/>
    </row>
    <row r="59" spans="1:14" x14ac:dyDescent="0.25">
      <c r="G59" s="5"/>
    </row>
    <row r="60" spans="1:14" x14ac:dyDescent="0.25">
      <c r="A60" s="52"/>
      <c r="B60" s="52"/>
      <c r="C60" s="52"/>
      <c r="D60" s="52"/>
      <c r="E60" s="52"/>
      <c r="F60" s="52"/>
      <c r="G60" s="5"/>
    </row>
    <row r="61" spans="1:14" x14ac:dyDescent="0.25">
      <c r="A61" s="53"/>
      <c r="B61" s="53"/>
      <c r="C61" s="53"/>
      <c r="D61" s="53"/>
      <c r="E61" s="53"/>
      <c r="F61" s="53"/>
      <c r="G61" s="5"/>
    </row>
    <row r="63" spans="1:14" x14ac:dyDescent="0.25">
      <c r="A63" s="52"/>
      <c r="B63" s="52"/>
      <c r="C63" s="52"/>
      <c r="D63" s="52"/>
      <c r="E63" s="52"/>
      <c r="F63" s="52"/>
    </row>
    <row r="64" spans="1:14" x14ac:dyDescent="0.25">
      <c r="A64" s="53"/>
      <c r="B64" s="53"/>
      <c r="C64" s="53"/>
      <c r="D64" s="53"/>
      <c r="E64" s="53"/>
      <c r="F64" s="53"/>
    </row>
  </sheetData>
  <mergeCells count="24">
    <mergeCell ref="A1:F1"/>
    <mergeCell ref="I1:N1"/>
    <mergeCell ref="A2:F2"/>
    <mergeCell ref="I2:N2"/>
    <mergeCell ref="A3:F3"/>
    <mergeCell ref="I3:N3"/>
    <mergeCell ref="A26:F26"/>
    <mergeCell ref="I26:N26"/>
    <mergeCell ref="A27:F27"/>
    <mergeCell ref="I27:N27"/>
    <mergeCell ref="A32:F32"/>
    <mergeCell ref="I32:N32"/>
    <mergeCell ref="A64:F64"/>
    <mergeCell ref="A33:F33"/>
    <mergeCell ref="I33:N33"/>
    <mergeCell ref="A34:F34"/>
    <mergeCell ref="I34:N34"/>
    <mergeCell ref="A57:F57"/>
    <mergeCell ref="I57:N57"/>
    <mergeCell ref="A58:F58"/>
    <mergeCell ref="I58:N58"/>
    <mergeCell ref="A60:F60"/>
    <mergeCell ref="A61:F61"/>
    <mergeCell ref="A63:F63"/>
  </mergeCells>
  <pageMargins left="0.59055118110236227" right="0.59055118110236227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B64"/>
  <sheetViews>
    <sheetView zoomScale="80" zoomScaleNormal="80" workbookViewId="0">
      <selection activeCell="O26" sqref="O26:T26"/>
    </sheetView>
  </sheetViews>
  <sheetFormatPr defaultColWidth="8.85546875" defaultRowHeight="15" x14ac:dyDescent="0.25"/>
  <cols>
    <col min="1" max="1" width="5.28515625" style="2" customWidth="1"/>
    <col min="2" max="2" width="31.28515625" style="2" customWidth="1"/>
    <col min="3" max="3" width="7.85546875" style="2" customWidth="1"/>
    <col min="4" max="4" width="9.42578125" style="2" customWidth="1"/>
    <col min="5" max="5" width="8.85546875" style="2"/>
    <col min="6" max="6" width="13.28515625" style="2" customWidth="1"/>
    <col min="7" max="7" width="6" style="2" customWidth="1"/>
    <col min="8" max="8" width="5.85546875" style="2" customWidth="1"/>
    <col min="9" max="9" width="5.5703125" style="2" customWidth="1"/>
    <col min="10" max="10" width="31.7109375" style="2" customWidth="1"/>
    <col min="11" max="11" width="7.42578125" style="2" customWidth="1"/>
    <col min="12" max="12" width="9.28515625" style="2" customWidth="1"/>
    <col min="13" max="13" width="8.85546875" style="2" customWidth="1"/>
    <col min="14" max="14" width="13.28515625" style="2" customWidth="1"/>
    <col min="15" max="16384" width="8.85546875" style="2"/>
  </cols>
  <sheetData>
    <row r="1" spans="1:28" ht="16.149999999999999" customHeight="1" x14ac:dyDescent="0.25">
      <c r="A1" s="54" t="s">
        <v>12</v>
      </c>
      <c r="B1" s="54"/>
      <c r="C1" s="54"/>
      <c r="D1" s="54"/>
      <c r="E1" s="54"/>
      <c r="F1" s="54"/>
      <c r="G1" s="5"/>
      <c r="I1" s="54" t="s">
        <v>12</v>
      </c>
      <c r="J1" s="54"/>
      <c r="K1" s="54"/>
      <c r="L1" s="54"/>
      <c r="M1" s="54"/>
      <c r="N1" s="54"/>
      <c r="O1" s="57"/>
      <c r="P1" s="57"/>
      <c r="Q1" s="57"/>
      <c r="R1" s="57"/>
      <c r="S1" s="57"/>
      <c r="T1" s="57"/>
      <c r="U1" s="12"/>
      <c r="V1" s="12"/>
      <c r="W1" s="57"/>
      <c r="X1" s="57"/>
      <c r="Y1" s="57"/>
      <c r="Z1" s="57"/>
      <c r="AA1" s="57"/>
      <c r="AB1" s="57"/>
    </row>
    <row r="2" spans="1:28" ht="30.6" customHeight="1" x14ac:dyDescent="0.25">
      <c r="A2" s="55" t="s">
        <v>13</v>
      </c>
      <c r="B2" s="55"/>
      <c r="C2" s="55"/>
      <c r="D2" s="55"/>
      <c r="E2" s="55"/>
      <c r="F2" s="55"/>
      <c r="G2" s="5"/>
      <c r="I2" s="55" t="s">
        <v>13</v>
      </c>
      <c r="J2" s="55"/>
      <c r="K2" s="55"/>
      <c r="L2" s="55"/>
      <c r="M2" s="55"/>
      <c r="N2" s="55"/>
      <c r="O2" s="58"/>
      <c r="P2" s="58"/>
      <c r="Q2" s="58"/>
      <c r="R2" s="58"/>
      <c r="S2" s="58"/>
      <c r="T2" s="58"/>
      <c r="U2" s="12"/>
      <c r="V2" s="12"/>
      <c r="W2" s="58"/>
      <c r="X2" s="58"/>
      <c r="Y2" s="58"/>
      <c r="Z2" s="58"/>
      <c r="AA2" s="58"/>
      <c r="AB2" s="58"/>
    </row>
    <row r="3" spans="1:28" ht="16.899999999999999" customHeight="1" x14ac:dyDescent="0.25">
      <c r="A3" s="56" t="s">
        <v>47</v>
      </c>
      <c r="B3" s="56"/>
      <c r="C3" s="56"/>
      <c r="D3" s="56"/>
      <c r="E3" s="56"/>
      <c r="F3" s="56"/>
      <c r="G3" s="5"/>
      <c r="I3" s="56" t="s">
        <v>47</v>
      </c>
      <c r="J3" s="56"/>
      <c r="K3" s="56"/>
      <c r="L3" s="56"/>
      <c r="M3" s="56"/>
      <c r="N3" s="56"/>
      <c r="O3" s="59"/>
      <c r="P3" s="59"/>
      <c r="Q3" s="59"/>
      <c r="R3" s="59"/>
      <c r="S3" s="59"/>
      <c r="T3" s="59"/>
      <c r="U3" s="12"/>
      <c r="V3" s="12"/>
      <c r="W3" s="59"/>
      <c r="X3" s="59"/>
      <c r="Y3" s="59"/>
      <c r="Z3" s="59"/>
      <c r="AA3" s="59"/>
      <c r="AB3" s="59"/>
    </row>
    <row r="4" spans="1:28" x14ac:dyDescent="0.25">
      <c r="G4" s="5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x14ac:dyDescent="0.25">
      <c r="G5" s="5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s="4" customFormat="1" ht="28.5" x14ac:dyDescent="0.25">
      <c r="A6" s="13" t="s">
        <v>0</v>
      </c>
      <c r="B6" s="13" t="s">
        <v>18</v>
      </c>
      <c r="C6" s="13" t="s">
        <v>1</v>
      </c>
      <c r="D6" s="13" t="s">
        <v>2</v>
      </c>
      <c r="E6" s="13" t="s">
        <v>14</v>
      </c>
      <c r="F6" s="13" t="s">
        <v>17</v>
      </c>
      <c r="G6" s="6"/>
      <c r="I6" s="13" t="s">
        <v>0</v>
      </c>
      <c r="J6" s="13" t="s">
        <v>18</v>
      </c>
      <c r="K6" s="13" t="s">
        <v>1</v>
      </c>
      <c r="L6" s="13" t="s">
        <v>2</v>
      </c>
      <c r="M6" s="13" t="s">
        <v>14</v>
      </c>
      <c r="N6" s="13" t="s">
        <v>17</v>
      </c>
      <c r="O6" s="35"/>
      <c r="P6" s="35"/>
      <c r="Q6" s="35"/>
      <c r="R6" s="35"/>
      <c r="S6" s="35"/>
      <c r="T6" s="35"/>
      <c r="U6" s="48"/>
      <c r="V6" s="48"/>
      <c r="W6" s="35"/>
      <c r="X6" s="35"/>
      <c r="Y6" s="35"/>
      <c r="Z6" s="35"/>
      <c r="AA6" s="35"/>
      <c r="AB6" s="35"/>
    </row>
    <row r="7" spans="1:28" s="9" customFormat="1" ht="15" hidden="1" customHeight="1" x14ac:dyDescent="0.25">
      <c r="A7" s="1">
        <v>1</v>
      </c>
      <c r="B7" s="14"/>
      <c r="C7" s="14" t="s">
        <v>3</v>
      </c>
      <c r="D7" s="27"/>
      <c r="E7" s="24"/>
      <c r="F7" s="28">
        <f>D7*E7</f>
        <v>0</v>
      </c>
      <c r="G7" s="8"/>
      <c r="I7" s="1">
        <v>1</v>
      </c>
      <c r="J7" s="14"/>
      <c r="K7" s="14" t="s">
        <v>3</v>
      </c>
      <c r="L7" s="27"/>
      <c r="M7" s="24">
        <v>92.481700000000004</v>
      </c>
      <c r="N7" s="28">
        <f>L7*M7</f>
        <v>0</v>
      </c>
      <c r="O7" s="15"/>
      <c r="P7" s="16"/>
      <c r="Q7" s="16"/>
      <c r="R7" s="36"/>
      <c r="S7" s="37"/>
      <c r="T7" s="38"/>
      <c r="U7" s="21"/>
      <c r="V7" s="21"/>
      <c r="W7" s="15"/>
      <c r="X7" s="16"/>
      <c r="Y7" s="16"/>
      <c r="Z7" s="36"/>
      <c r="AA7" s="37"/>
      <c r="AB7" s="38"/>
    </row>
    <row r="8" spans="1:28" s="9" customFormat="1" x14ac:dyDescent="0.25">
      <c r="A8" s="1">
        <v>1</v>
      </c>
      <c r="B8" s="14" t="s">
        <v>48</v>
      </c>
      <c r="C8" s="14" t="s">
        <v>3</v>
      </c>
      <c r="D8" s="27">
        <v>0.63563999999999998</v>
      </c>
      <c r="E8" s="34">
        <v>46.026400000000002</v>
      </c>
      <c r="F8" s="28">
        <f t="shared" ref="F8:F22" si="0">D8*E8</f>
        <v>29.256220896000002</v>
      </c>
      <c r="G8" s="8"/>
      <c r="I8" s="1">
        <v>1</v>
      </c>
      <c r="J8" s="14" t="s">
        <v>48</v>
      </c>
      <c r="K8" s="14" t="s">
        <v>3</v>
      </c>
      <c r="L8" s="27">
        <v>0.63563999999999998</v>
      </c>
      <c r="M8" s="34">
        <v>46.026400000000002</v>
      </c>
      <c r="N8" s="28">
        <f t="shared" ref="N8:N12" si="1">L8*M8</f>
        <v>29.256220896000002</v>
      </c>
      <c r="O8" s="15"/>
      <c r="P8" s="16"/>
      <c r="Q8" s="16"/>
      <c r="R8" s="36"/>
      <c r="S8" s="37"/>
      <c r="T8" s="38"/>
      <c r="U8" s="21"/>
      <c r="V8" s="21"/>
      <c r="W8" s="15"/>
      <c r="X8" s="16"/>
      <c r="Y8" s="16"/>
      <c r="Z8" s="36"/>
      <c r="AA8" s="37"/>
      <c r="AB8" s="38"/>
    </row>
    <row r="9" spans="1:28" s="9" customFormat="1" x14ac:dyDescent="0.25">
      <c r="A9" s="1">
        <v>2</v>
      </c>
      <c r="B9" s="14" t="s">
        <v>4</v>
      </c>
      <c r="C9" s="14" t="s">
        <v>3</v>
      </c>
      <c r="D9" s="27">
        <v>0.76490000000000002</v>
      </c>
      <c r="E9" s="34">
        <v>52.571300000000001</v>
      </c>
      <c r="F9" s="28">
        <f t="shared" si="0"/>
        <v>40.211787370000003</v>
      </c>
      <c r="G9" s="8"/>
      <c r="I9" s="1">
        <v>2</v>
      </c>
      <c r="J9" s="14" t="s">
        <v>4</v>
      </c>
      <c r="K9" s="14" t="s">
        <v>3</v>
      </c>
      <c r="L9" s="27">
        <v>0.76490000000000002</v>
      </c>
      <c r="M9" s="34">
        <v>52.571300000000001</v>
      </c>
      <c r="N9" s="28">
        <f t="shared" si="1"/>
        <v>40.211787370000003</v>
      </c>
      <c r="O9" s="15"/>
      <c r="P9" s="16"/>
      <c r="Q9" s="16"/>
      <c r="R9" s="39"/>
      <c r="S9" s="37"/>
      <c r="T9" s="38"/>
      <c r="U9" s="21"/>
      <c r="V9" s="21"/>
      <c r="W9" s="15"/>
      <c r="X9" s="16"/>
      <c r="Y9" s="16"/>
      <c r="Z9" s="39"/>
      <c r="AA9" s="37"/>
      <c r="AB9" s="38"/>
    </row>
    <row r="10" spans="1:28" s="9" customFormat="1" ht="13.5" customHeight="1" x14ac:dyDescent="0.25">
      <c r="A10" s="1">
        <v>3</v>
      </c>
      <c r="B10" s="14" t="s">
        <v>49</v>
      </c>
      <c r="C10" s="14" t="s">
        <v>3</v>
      </c>
      <c r="D10" s="27">
        <v>0.1</v>
      </c>
      <c r="E10" s="24">
        <v>469.2373</v>
      </c>
      <c r="F10" s="28">
        <f t="shared" si="0"/>
        <v>46.923730000000006</v>
      </c>
      <c r="G10" s="8"/>
      <c r="I10" s="1">
        <v>3</v>
      </c>
      <c r="J10" s="14" t="s">
        <v>49</v>
      </c>
      <c r="K10" s="14" t="s">
        <v>3</v>
      </c>
      <c r="L10" s="27">
        <v>0.1</v>
      </c>
      <c r="M10" s="24">
        <v>469.2373</v>
      </c>
      <c r="N10" s="28">
        <f t="shared" si="1"/>
        <v>46.923730000000006</v>
      </c>
      <c r="O10" s="15"/>
      <c r="P10" s="16"/>
      <c r="Q10" s="16"/>
      <c r="R10" s="36"/>
      <c r="S10" s="37"/>
      <c r="T10" s="38"/>
      <c r="U10" s="21"/>
      <c r="V10" s="21"/>
      <c r="W10" s="15"/>
      <c r="X10" s="16"/>
      <c r="Y10" s="16"/>
      <c r="Z10" s="36"/>
      <c r="AA10" s="37"/>
      <c r="AB10" s="38"/>
    </row>
    <row r="11" spans="1:28" s="9" customFormat="1" x14ac:dyDescent="0.25">
      <c r="A11" s="1">
        <v>4</v>
      </c>
      <c r="B11" s="14" t="s">
        <v>50</v>
      </c>
      <c r="C11" s="14" t="s">
        <v>3</v>
      </c>
      <c r="D11" s="17">
        <v>0.9</v>
      </c>
      <c r="E11" s="24">
        <v>46.747999999999998</v>
      </c>
      <c r="F11" s="28">
        <f t="shared" si="0"/>
        <v>42.0732</v>
      </c>
      <c r="G11" s="8"/>
      <c r="I11" s="1">
        <v>4</v>
      </c>
      <c r="J11" s="14" t="s">
        <v>50</v>
      </c>
      <c r="K11" s="14" t="s">
        <v>3</v>
      </c>
      <c r="L11" s="17">
        <v>0.9</v>
      </c>
      <c r="M11" s="24">
        <v>46.747999999999998</v>
      </c>
      <c r="N11" s="28">
        <f t="shared" si="1"/>
        <v>42.0732</v>
      </c>
      <c r="O11" s="15"/>
      <c r="P11" s="16"/>
      <c r="Q11" s="16"/>
      <c r="R11" s="39"/>
      <c r="S11" s="37"/>
      <c r="T11" s="38"/>
      <c r="U11" s="21"/>
      <c r="V11" s="21"/>
      <c r="W11" s="15"/>
      <c r="X11" s="16"/>
      <c r="Y11" s="16"/>
      <c r="Z11" s="39"/>
      <c r="AA11" s="37"/>
      <c r="AB11" s="38"/>
    </row>
    <row r="12" spans="1:28" s="9" customFormat="1" x14ac:dyDescent="0.25">
      <c r="A12" s="1">
        <v>5</v>
      </c>
      <c r="B12" s="14" t="s">
        <v>51</v>
      </c>
      <c r="C12" s="14" t="s">
        <v>3</v>
      </c>
      <c r="D12" s="17">
        <v>0.09</v>
      </c>
      <c r="E12" s="24">
        <v>601.36239999999998</v>
      </c>
      <c r="F12" s="28">
        <f t="shared" si="0"/>
        <v>54.122615999999994</v>
      </c>
      <c r="G12" s="8"/>
      <c r="I12" s="1">
        <v>5</v>
      </c>
      <c r="J12" s="14" t="s">
        <v>51</v>
      </c>
      <c r="K12" s="14" t="s">
        <v>3</v>
      </c>
      <c r="L12" s="17">
        <v>0.09</v>
      </c>
      <c r="M12" s="24">
        <v>601.36239999999998</v>
      </c>
      <c r="N12" s="28">
        <f t="shared" si="1"/>
        <v>54.122615999999994</v>
      </c>
      <c r="O12" s="15"/>
      <c r="P12" s="16"/>
      <c r="Q12" s="16"/>
      <c r="R12" s="39"/>
      <c r="S12" s="37"/>
      <c r="T12" s="38"/>
      <c r="U12" s="21"/>
      <c r="V12" s="21"/>
      <c r="W12" s="15"/>
      <c r="X12" s="16"/>
      <c r="Y12" s="16"/>
      <c r="Z12" s="39"/>
      <c r="AA12" s="37"/>
      <c r="AB12" s="38"/>
    </row>
    <row r="13" spans="1:28" s="9" customFormat="1" x14ac:dyDescent="0.25">
      <c r="A13" s="1">
        <v>6</v>
      </c>
      <c r="B13" s="14" t="s">
        <v>46</v>
      </c>
      <c r="C13" s="14" t="s">
        <v>9</v>
      </c>
      <c r="D13" s="17">
        <v>2</v>
      </c>
      <c r="E13" s="24">
        <f>99.9601*1.3</f>
        <v>129.94812999999999</v>
      </c>
      <c r="F13" s="28">
        <f>E13</f>
        <v>129.94812999999999</v>
      </c>
      <c r="G13" s="8"/>
      <c r="I13" s="1">
        <v>6</v>
      </c>
      <c r="J13" s="14" t="s">
        <v>46</v>
      </c>
      <c r="K13" s="14" t="s">
        <v>9</v>
      </c>
      <c r="L13" s="17">
        <v>2</v>
      </c>
      <c r="M13" s="24">
        <f>99.9601*1.3</f>
        <v>129.94812999999999</v>
      </c>
      <c r="N13" s="28">
        <f>M13</f>
        <v>129.94812999999999</v>
      </c>
      <c r="O13" s="15"/>
      <c r="P13" s="16"/>
      <c r="Q13" s="16"/>
      <c r="R13" s="39"/>
      <c r="S13" s="37"/>
      <c r="T13" s="38"/>
      <c r="U13" s="21"/>
      <c r="V13" s="21"/>
      <c r="W13" s="15"/>
      <c r="X13" s="16"/>
      <c r="Y13" s="16"/>
      <c r="Z13" s="39"/>
      <c r="AA13" s="37"/>
      <c r="AB13" s="38"/>
    </row>
    <row r="14" spans="1:28" s="9" customFormat="1" x14ac:dyDescent="0.25">
      <c r="A14" s="1">
        <v>7</v>
      </c>
      <c r="B14" s="14" t="s">
        <v>40</v>
      </c>
      <c r="C14" s="14" t="s">
        <v>9</v>
      </c>
      <c r="D14" s="17">
        <v>1</v>
      </c>
      <c r="E14" s="24">
        <v>205.74</v>
      </c>
      <c r="F14" s="28">
        <f t="shared" si="0"/>
        <v>205.74</v>
      </c>
      <c r="G14" s="8"/>
      <c r="I14" s="1">
        <v>7</v>
      </c>
      <c r="J14" s="14" t="s">
        <v>40</v>
      </c>
      <c r="K14" s="14" t="s">
        <v>9</v>
      </c>
      <c r="L14" s="17">
        <v>1</v>
      </c>
      <c r="M14" s="24">
        <v>205.74</v>
      </c>
      <c r="N14" s="28">
        <f t="shared" ref="N14:N21" si="2">L14*M14</f>
        <v>205.74</v>
      </c>
      <c r="O14" s="15"/>
      <c r="P14" s="16"/>
      <c r="Q14" s="16"/>
      <c r="R14" s="39"/>
      <c r="S14" s="37"/>
      <c r="T14" s="38"/>
      <c r="U14" s="21"/>
      <c r="V14" s="21"/>
      <c r="W14" s="15"/>
      <c r="X14" s="16"/>
      <c r="Y14" s="16"/>
      <c r="Z14" s="39"/>
      <c r="AA14" s="37"/>
      <c r="AB14" s="38"/>
    </row>
    <row r="15" spans="1:28" s="9" customFormat="1" x14ac:dyDescent="0.25">
      <c r="A15" s="1">
        <v>8</v>
      </c>
      <c r="B15" s="19" t="s">
        <v>6</v>
      </c>
      <c r="C15" s="14" t="s">
        <v>7</v>
      </c>
      <c r="D15" s="20">
        <v>1</v>
      </c>
      <c r="E15" s="34">
        <f>156.0527*0.92</f>
        <v>143.56848399999998</v>
      </c>
      <c r="F15" s="28">
        <f t="shared" si="0"/>
        <v>143.56848399999998</v>
      </c>
      <c r="G15" s="8"/>
      <c r="I15" s="1">
        <v>8</v>
      </c>
      <c r="J15" s="19" t="s">
        <v>6</v>
      </c>
      <c r="K15" s="14" t="s">
        <v>7</v>
      </c>
      <c r="L15" s="20">
        <v>1</v>
      </c>
      <c r="M15" s="34">
        <f>156.0527*0.92</f>
        <v>143.56848399999998</v>
      </c>
      <c r="N15" s="28">
        <f t="shared" si="2"/>
        <v>143.56848399999998</v>
      </c>
      <c r="O15" s="15"/>
      <c r="P15" s="40"/>
      <c r="Q15" s="16"/>
      <c r="R15" s="41"/>
      <c r="S15" s="37"/>
      <c r="T15" s="38"/>
      <c r="U15" s="21"/>
      <c r="V15" s="21"/>
      <c r="W15" s="15"/>
      <c r="X15" s="40"/>
      <c r="Y15" s="16"/>
      <c r="Z15" s="41"/>
      <c r="AA15" s="37"/>
      <c r="AB15" s="38"/>
    </row>
    <row r="16" spans="1:28" s="9" customFormat="1" x14ac:dyDescent="0.25">
      <c r="A16" s="1">
        <v>9</v>
      </c>
      <c r="B16" s="14" t="s">
        <v>8</v>
      </c>
      <c r="C16" s="14" t="s">
        <v>7</v>
      </c>
      <c r="D16" s="17">
        <v>2</v>
      </c>
      <c r="E16" s="24">
        <v>72.189099999999996</v>
      </c>
      <c r="F16" s="28">
        <f t="shared" si="0"/>
        <v>144.37819999999999</v>
      </c>
      <c r="G16" s="8"/>
      <c r="I16" s="1">
        <v>9</v>
      </c>
      <c r="J16" s="14" t="s">
        <v>8</v>
      </c>
      <c r="K16" s="14" t="s">
        <v>7</v>
      </c>
      <c r="L16" s="17">
        <v>2</v>
      </c>
      <c r="M16" s="24">
        <v>72.189099999999996</v>
      </c>
      <c r="N16" s="28">
        <f t="shared" si="2"/>
        <v>144.37819999999999</v>
      </c>
      <c r="O16" s="15"/>
      <c r="P16" s="16"/>
      <c r="Q16" s="16"/>
      <c r="R16" s="39"/>
      <c r="S16" s="37"/>
      <c r="T16" s="38"/>
      <c r="U16" s="21"/>
      <c r="V16" s="21"/>
      <c r="W16" s="15"/>
      <c r="X16" s="16"/>
      <c r="Y16" s="16"/>
      <c r="Z16" s="39"/>
      <c r="AA16" s="37"/>
      <c r="AB16" s="38"/>
    </row>
    <row r="17" spans="1:28" s="9" customFormat="1" x14ac:dyDescent="0.25">
      <c r="A17" s="1">
        <v>10</v>
      </c>
      <c r="B17" s="14" t="s">
        <v>11</v>
      </c>
      <c r="C17" s="14" t="s">
        <v>7</v>
      </c>
      <c r="D17" s="17">
        <v>2</v>
      </c>
      <c r="E17" s="24">
        <v>97.881299999999996</v>
      </c>
      <c r="F17" s="28">
        <f t="shared" si="0"/>
        <v>195.76259999999999</v>
      </c>
      <c r="G17" s="8"/>
      <c r="I17" s="1">
        <v>10</v>
      </c>
      <c r="J17" s="14" t="s">
        <v>11</v>
      </c>
      <c r="K17" s="14" t="s">
        <v>7</v>
      </c>
      <c r="L17" s="17">
        <v>2</v>
      </c>
      <c r="M17" s="24">
        <v>97.881299999999996</v>
      </c>
      <c r="N17" s="28">
        <f t="shared" si="2"/>
        <v>195.76259999999999</v>
      </c>
      <c r="O17" s="15"/>
      <c r="P17" s="16"/>
      <c r="Q17" s="16"/>
      <c r="R17" s="39"/>
      <c r="S17" s="37"/>
      <c r="T17" s="38"/>
      <c r="U17" s="21"/>
      <c r="V17" s="21"/>
      <c r="W17" s="15"/>
      <c r="X17" s="16"/>
      <c r="Y17" s="16"/>
      <c r="Z17" s="39"/>
      <c r="AA17" s="37"/>
      <c r="AB17" s="38"/>
    </row>
    <row r="18" spans="1:28" s="9" customFormat="1" x14ac:dyDescent="0.25">
      <c r="A18" s="1">
        <v>11</v>
      </c>
      <c r="B18" s="14" t="s">
        <v>52</v>
      </c>
      <c r="C18" s="14" t="s">
        <v>3</v>
      </c>
      <c r="D18" s="32">
        <v>0.72</v>
      </c>
      <c r="E18" s="24">
        <v>379.50979999999998</v>
      </c>
      <c r="F18" s="33">
        <f t="shared" si="0"/>
        <v>273.24705599999999</v>
      </c>
      <c r="G18" s="8"/>
      <c r="I18" s="1">
        <v>11</v>
      </c>
      <c r="J18" s="14" t="s">
        <v>52</v>
      </c>
      <c r="K18" s="14" t="s">
        <v>3</v>
      </c>
      <c r="L18" s="32">
        <v>0.72</v>
      </c>
      <c r="M18" s="24">
        <v>379.50979999999998</v>
      </c>
      <c r="N18" s="33">
        <f t="shared" si="2"/>
        <v>273.24705599999999</v>
      </c>
      <c r="O18" s="15"/>
      <c r="P18" s="16"/>
      <c r="Q18" s="16"/>
      <c r="R18" s="42"/>
      <c r="S18" s="37"/>
      <c r="T18" s="43"/>
      <c r="U18" s="21"/>
      <c r="V18" s="21"/>
      <c r="W18" s="15"/>
      <c r="X18" s="16"/>
      <c r="Y18" s="16"/>
      <c r="Z18" s="42"/>
      <c r="AA18" s="37"/>
      <c r="AB18" s="43"/>
    </row>
    <row r="19" spans="1:28" s="9" customFormat="1" x14ac:dyDescent="0.25">
      <c r="A19" s="1">
        <v>12</v>
      </c>
      <c r="B19" s="14" t="s">
        <v>5</v>
      </c>
      <c r="C19" s="14" t="s">
        <v>3</v>
      </c>
      <c r="D19" s="32">
        <v>0.84650000000000003</v>
      </c>
      <c r="E19" s="34">
        <v>72.583699999999993</v>
      </c>
      <c r="F19" s="28">
        <f t="shared" si="0"/>
        <v>61.442102049999995</v>
      </c>
      <c r="G19" s="8"/>
      <c r="I19" s="1">
        <v>12</v>
      </c>
      <c r="J19" s="14" t="s">
        <v>5</v>
      </c>
      <c r="K19" s="14" t="s">
        <v>3</v>
      </c>
      <c r="L19" s="32">
        <v>1.7764</v>
      </c>
      <c r="M19" s="34">
        <v>72.583699999999993</v>
      </c>
      <c r="N19" s="28">
        <f t="shared" si="2"/>
        <v>128.93768467999999</v>
      </c>
      <c r="O19" s="15"/>
      <c r="P19" s="16"/>
      <c r="Q19" s="16"/>
      <c r="R19" s="44"/>
      <c r="S19" s="45"/>
      <c r="T19" s="38"/>
      <c r="U19" s="21"/>
      <c r="V19" s="21"/>
      <c r="W19" s="15"/>
      <c r="X19" s="16"/>
      <c r="Y19" s="16"/>
      <c r="Z19" s="44"/>
      <c r="AA19" s="45"/>
      <c r="AB19" s="38"/>
    </row>
    <row r="20" spans="1:28" s="9" customFormat="1" x14ac:dyDescent="0.25">
      <c r="A20" s="1">
        <v>13</v>
      </c>
      <c r="B20" s="14" t="s">
        <v>53</v>
      </c>
      <c r="C20" s="14" t="s">
        <v>3</v>
      </c>
      <c r="D20" s="18">
        <v>1</v>
      </c>
      <c r="E20" s="24">
        <v>441.09100000000001</v>
      </c>
      <c r="F20" s="28">
        <f t="shared" si="0"/>
        <v>441.09100000000001</v>
      </c>
      <c r="G20" s="8"/>
      <c r="I20" s="1">
        <v>13</v>
      </c>
      <c r="J20" s="14" t="s">
        <v>53</v>
      </c>
      <c r="K20" s="14" t="s">
        <v>3</v>
      </c>
      <c r="L20" s="18">
        <v>1</v>
      </c>
      <c r="M20" s="34">
        <v>441.09100000000001</v>
      </c>
      <c r="N20" s="28">
        <f t="shared" si="2"/>
        <v>441.09100000000001</v>
      </c>
      <c r="O20" s="15"/>
      <c r="P20" s="16"/>
      <c r="Q20" s="16"/>
      <c r="R20" s="44"/>
      <c r="S20" s="37"/>
      <c r="T20" s="38"/>
      <c r="U20" s="21"/>
      <c r="V20" s="21"/>
      <c r="W20" s="15"/>
      <c r="X20" s="16"/>
      <c r="Y20" s="16"/>
      <c r="Z20" s="44"/>
      <c r="AA20" s="37"/>
      <c r="AB20" s="38"/>
    </row>
    <row r="21" spans="1:28" s="9" customFormat="1" x14ac:dyDescent="0.25">
      <c r="A21" s="1">
        <v>14</v>
      </c>
      <c r="B21" s="7" t="s">
        <v>26</v>
      </c>
      <c r="C21" s="14" t="s">
        <v>9</v>
      </c>
      <c r="D21" s="10">
        <v>1</v>
      </c>
      <c r="E21" s="25">
        <f>280.1873*0.565</f>
        <v>158.30582449999997</v>
      </c>
      <c r="F21" s="29">
        <f t="shared" si="0"/>
        <v>158.30582449999997</v>
      </c>
      <c r="G21" s="8"/>
      <c r="I21" s="1">
        <v>14</v>
      </c>
      <c r="J21" s="7" t="s">
        <v>26</v>
      </c>
      <c r="K21" s="14" t="s">
        <v>9</v>
      </c>
      <c r="L21" s="10">
        <v>1</v>
      </c>
      <c r="M21" s="25">
        <f>280.1873*0.565</f>
        <v>158.30582449999997</v>
      </c>
      <c r="N21" s="29">
        <f t="shared" si="2"/>
        <v>158.30582449999997</v>
      </c>
      <c r="O21" s="15"/>
      <c r="P21" s="21"/>
      <c r="Q21" s="16"/>
      <c r="R21" s="22"/>
      <c r="S21" s="46"/>
      <c r="T21" s="47"/>
      <c r="U21" s="21"/>
      <c r="V21" s="21"/>
      <c r="W21" s="15"/>
      <c r="X21" s="21"/>
      <c r="Y21" s="16"/>
      <c r="Z21" s="22"/>
      <c r="AA21" s="46"/>
      <c r="AB21" s="47"/>
    </row>
    <row r="22" spans="1:28" x14ac:dyDescent="0.25">
      <c r="A22" s="1">
        <v>15</v>
      </c>
      <c r="B22" s="7" t="s">
        <v>54</v>
      </c>
      <c r="C22" s="14" t="s">
        <v>9</v>
      </c>
      <c r="D22" s="10">
        <v>1</v>
      </c>
      <c r="E22" s="25">
        <f>0.6*112.5</f>
        <v>67.5</v>
      </c>
      <c r="F22" s="29">
        <f t="shared" si="0"/>
        <v>67.5</v>
      </c>
      <c r="G22" s="5"/>
      <c r="I22" s="15"/>
      <c r="J22" s="21"/>
      <c r="K22" s="16"/>
      <c r="L22" s="22"/>
      <c r="M22" s="23"/>
      <c r="N22" s="26">
        <f>SUM(N7:N21)</f>
        <v>2033.5665334459998</v>
      </c>
      <c r="O22" s="15"/>
      <c r="P22" s="21"/>
      <c r="Q22" s="16"/>
      <c r="R22" s="22"/>
      <c r="S22" s="46"/>
      <c r="T22" s="47"/>
      <c r="U22" s="12"/>
      <c r="V22" s="12"/>
      <c r="W22" s="15"/>
      <c r="X22" s="21"/>
      <c r="Y22" s="16"/>
      <c r="Z22" s="22"/>
      <c r="AA22" s="46"/>
      <c r="AB22" s="47"/>
    </row>
    <row r="23" spans="1:28" x14ac:dyDescent="0.25">
      <c r="A23" s="15"/>
      <c r="B23" s="21"/>
      <c r="C23" s="16"/>
      <c r="D23" s="22"/>
      <c r="E23" s="23"/>
      <c r="F23" s="26">
        <f>SUM(F7:F22)</f>
        <v>2033.5709508159996</v>
      </c>
      <c r="G23" s="5"/>
      <c r="O23" s="15"/>
      <c r="P23" s="21"/>
      <c r="Q23" s="16"/>
      <c r="R23" s="22"/>
      <c r="S23" s="23"/>
      <c r="T23" s="26"/>
      <c r="U23" s="12"/>
      <c r="V23" s="12"/>
      <c r="W23" s="15"/>
      <c r="X23" s="21"/>
      <c r="Y23" s="16"/>
      <c r="Z23" s="22"/>
      <c r="AA23" s="23"/>
      <c r="AB23" s="26"/>
    </row>
    <row r="24" spans="1:28" x14ac:dyDescent="0.25">
      <c r="G24" s="5"/>
      <c r="J24" s="2" t="s">
        <v>15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ht="15" customHeight="1" x14ac:dyDescent="0.25">
      <c r="B25" s="2" t="s">
        <v>15</v>
      </c>
      <c r="G25" s="5"/>
      <c r="I25" s="52" t="s">
        <v>55</v>
      </c>
      <c r="J25" s="52"/>
      <c r="K25" s="52"/>
      <c r="L25" s="52"/>
      <c r="M25" s="52"/>
      <c r="N25" s="5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 ht="125.25" customHeight="1" x14ac:dyDescent="0.25">
      <c r="A26" s="52" t="s">
        <v>55</v>
      </c>
      <c r="B26" s="52"/>
      <c r="C26" s="52"/>
      <c r="D26" s="52"/>
      <c r="E26" s="52"/>
      <c r="F26" s="52"/>
      <c r="G26" s="5"/>
      <c r="I26" s="52"/>
      <c r="J26" s="52"/>
      <c r="K26" s="52"/>
      <c r="L26" s="52"/>
      <c r="M26" s="52"/>
      <c r="N26" s="52"/>
      <c r="O26" s="60"/>
      <c r="P26" s="60"/>
      <c r="Q26" s="60"/>
      <c r="R26" s="60"/>
      <c r="S26" s="60"/>
      <c r="T26" s="60"/>
      <c r="U26" s="12"/>
      <c r="V26" s="12"/>
      <c r="W26" s="60"/>
      <c r="X26" s="60"/>
      <c r="Y26" s="60"/>
      <c r="Z26" s="60"/>
      <c r="AA26" s="60"/>
      <c r="AB26" s="60"/>
    </row>
    <row r="27" spans="1:28" ht="48" customHeight="1" x14ac:dyDescent="0.25">
      <c r="A27" s="53" t="s">
        <v>16</v>
      </c>
      <c r="B27" s="53"/>
      <c r="C27" s="53"/>
      <c r="D27" s="53"/>
      <c r="E27" s="53"/>
      <c r="F27" s="53"/>
      <c r="G27" s="5"/>
      <c r="H27" s="11"/>
      <c r="I27" s="53" t="s">
        <v>16</v>
      </c>
      <c r="J27" s="53"/>
      <c r="K27" s="53"/>
      <c r="L27" s="53"/>
      <c r="M27" s="53"/>
      <c r="N27" s="53"/>
      <c r="O27" s="61"/>
      <c r="P27" s="61"/>
      <c r="Q27" s="61"/>
      <c r="R27" s="61"/>
      <c r="S27" s="61"/>
      <c r="T27" s="61"/>
      <c r="U27" s="12"/>
      <c r="V27" s="51"/>
      <c r="W27" s="61"/>
      <c r="X27" s="61"/>
      <c r="Y27" s="61"/>
      <c r="Z27" s="61"/>
      <c r="AA27" s="61"/>
      <c r="AB27" s="61"/>
    </row>
    <row r="28" spans="1:28" x14ac:dyDescent="0.25">
      <c r="G28" s="5"/>
      <c r="U28" s="12"/>
      <c r="V28" s="12"/>
      <c r="W28" s="12"/>
      <c r="X28" s="12"/>
      <c r="Y28" s="12"/>
      <c r="Z28" s="12"/>
      <c r="AA28" s="12"/>
      <c r="AB28" s="12"/>
    </row>
    <row r="29" spans="1:28" x14ac:dyDescent="0.25">
      <c r="G29" s="5"/>
      <c r="V29" s="12"/>
      <c r="W29" s="12"/>
      <c r="X29" s="12"/>
      <c r="Y29" s="12"/>
      <c r="Z29" s="12"/>
      <c r="AA29" s="12"/>
      <c r="AB29" s="12"/>
    </row>
    <row r="30" spans="1:28" x14ac:dyDescent="0.25">
      <c r="G30" s="5"/>
      <c r="V30" s="12"/>
      <c r="W30" s="12"/>
      <c r="X30" s="12"/>
      <c r="Y30" s="12"/>
      <c r="Z30" s="12"/>
      <c r="AA30" s="12"/>
      <c r="AB30" s="12"/>
    </row>
    <row r="31" spans="1:28" x14ac:dyDescent="0.25">
      <c r="G31" s="5"/>
    </row>
    <row r="32" spans="1:28" x14ac:dyDescent="0.25">
      <c r="A32" s="57"/>
      <c r="B32" s="57"/>
      <c r="C32" s="57"/>
      <c r="D32" s="57"/>
      <c r="E32" s="57"/>
      <c r="F32" s="57"/>
      <c r="G32" s="12"/>
      <c r="H32" s="12"/>
      <c r="I32" s="57"/>
      <c r="J32" s="57"/>
      <c r="K32" s="57"/>
      <c r="L32" s="57"/>
      <c r="M32" s="57"/>
      <c r="N32" s="57"/>
    </row>
    <row r="33" spans="1:14" x14ac:dyDescent="0.25">
      <c r="A33" s="58"/>
      <c r="B33" s="58"/>
      <c r="C33" s="58"/>
      <c r="D33" s="58"/>
      <c r="E33" s="58"/>
      <c r="F33" s="58"/>
      <c r="G33" s="12"/>
      <c r="H33" s="12"/>
      <c r="I33" s="58"/>
      <c r="J33" s="58"/>
      <c r="K33" s="58"/>
      <c r="L33" s="58"/>
      <c r="M33" s="58"/>
      <c r="N33" s="58"/>
    </row>
    <row r="34" spans="1:14" ht="15" customHeight="1" x14ac:dyDescent="0.25">
      <c r="A34" s="59"/>
      <c r="B34" s="59"/>
      <c r="C34" s="59"/>
      <c r="D34" s="59"/>
      <c r="E34" s="59"/>
      <c r="F34" s="59"/>
      <c r="G34" s="12"/>
      <c r="H34" s="12"/>
      <c r="I34" s="59"/>
      <c r="J34" s="59"/>
      <c r="K34" s="59"/>
      <c r="L34" s="59"/>
      <c r="M34" s="59"/>
      <c r="N34" s="59"/>
    </row>
    <row r="35" spans="1:14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25">
      <c r="A37" s="35"/>
      <c r="B37" s="35"/>
      <c r="C37" s="35"/>
      <c r="D37" s="35"/>
      <c r="E37" s="35"/>
      <c r="F37" s="35"/>
      <c r="G37" s="48"/>
      <c r="H37" s="48"/>
      <c r="I37" s="35"/>
      <c r="J37" s="35"/>
      <c r="K37" s="35"/>
      <c r="L37" s="35"/>
      <c r="M37" s="35"/>
      <c r="N37" s="35"/>
    </row>
    <row r="38" spans="1:14" hidden="1" x14ac:dyDescent="0.25">
      <c r="A38" s="15"/>
      <c r="B38" s="16"/>
      <c r="C38" s="16"/>
      <c r="D38" s="36"/>
      <c r="E38" s="37"/>
      <c r="F38" s="49"/>
      <c r="G38" s="21"/>
      <c r="H38" s="21"/>
      <c r="I38" s="15"/>
      <c r="J38" s="16"/>
      <c r="K38" s="16"/>
      <c r="L38" s="36"/>
      <c r="M38" s="37"/>
      <c r="N38" s="49"/>
    </row>
    <row r="39" spans="1:14" x14ac:dyDescent="0.25">
      <c r="A39" s="15"/>
      <c r="B39" s="16"/>
      <c r="C39" s="16"/>
      <c r="D39" s="36"/>
      <c r="E39" s="45"/>
      <c r="F39" s="49"/>
      <c r="G39" s="21"/>
      <c r="H39" s="21"/>
      <c r="I39" s="15"/>
      <c r="J39" s="16"/>
      <c r="K39" s="16"/>
      <c r="L39" s="36"/>
      <c r="M39" s="45"/>
      <c r="N39" s="49"/>
    </row>
    <row r="40" spans="1:14" x14ac:dyDescent="0.25">
      <c r="A40" s="15"/>
      <c r="B40" s="16"/>
      <c r="C40" s="16"/>
      <c r="D40" s="39"/>
      <c r="E40" s="37"/>
      <c r="F40" s="49"/>
      <c r="G40" s="21"/>
      <c r="H40" s="21"/>
      <c r="I40" s="15"/>
      <c r="J40" s="16"/>
      <c r="K40" s="16"/>
      <c r="L40" s="39"/>
      <c r="M40" s="37"/>
      <c r="N40" s="49"/>
    </row>
    <row r="41" spans="1:14" x14ac:dyDescent="0.25">
      <c r="A41" s="15"/>
      <c r="B41" s="16"/>
      <c r="C41" s="16"/>
      <c r="D41" s="39"/>
      <c r="E41" s="37"/>
      <c r="F41" s="49"/>
      <c r="G41" s="21"/>
      <c r="H41" s="21"/>
      <c r="I41" s="15"/>
      <c r="J41" s="16"/>
      <c r="K41" s="16"/>
      <c r="L41" s="39"/>
      <c r="M41" s="37"/>
      <c r="N41" s="49"/>
    </row>
    <row r="42" spans="1:14" x14ac:dyDescent="0.25">
      <c r="A42" s="15"/>
      <c r="B42" s="16"/>
      <c r="C42" s="16"/>
      <c r="D42" s="39"/>
      <c r="E42" s="37"/>
      <c r="F42" s="49"/>
      <c r="G42" s="21"/>
      <c r="H42" s="21"/>
      <c r="I42" s="15"/>
      <c r="J42" s="16"/>
      <c r="K42" s="16"/>
      <c r="L42" s="39"/>
      <c r="M42" s="37"/>
      <c r="N42" s="49"/>
    </row>
    <row r="43" spans="1:14" x14ac:dyDescent="0.25">
      <c r="A43" s="15"/>
      <c r="B43" s="16"/>
      <c r="C43" s="16"/>
      <c r="D43" s="39"/>
      <c r="E43" s="37"/>
      <c r="F43" s="49"/>
      <c r="G43" s="21"/>
      <c r="H43" s="21"/>
      <c r="I43" s="15"/>
      <c r="J43" s="16"/>
      <c r="K43" s="16"/>
      <c r="L43" s="39"/>
      <c r="M43" s="37"/>
      <c r="N43" s="49"/>
    </row>
    <row r="44" spans="1:14" x14ac:dyDescent="0.25">
      <c r="A44" s="15"/>
      <c r="B44" s="16"/>
      <c r="C44" s="16"/>
      <c r="D44" s="39"/>
      <c r="E44" s="37"/>
      <c r="F44" s="49"/>
      <c r="G44" s="21"/>
      <c r="H44" s="21"/>
      <c r="I44" s="15"/>
      <c r="J44" s="16"/>
      <c r="K44" s="16"/>
      <c r="L44" s="39"/>
      <c r="M44" s="37"/>
      <c r="N44" s="49"/>
    </row>
    <row r="45" spans="1:14" x14ac:dyDescent="0.25">
      <c r="A45" s="15"/>
      <c r="B45" s="16"/>
      <c r="C45" s="16"/>
      <c r="D45" s="39"/>
      <c r="E45" s="37"/>
      <c r="F45" s="49"/>
      <c r="G45" s="21"/>
      <c r="H45" s="21"/>
      <c r="I45" s="15"/>
      <c r="J45" s="16"/>
      <c r="K45" s="16"/>
      <c r="L45" s="39"/>
      <c r="M45" s="37"/>
      <c r="N45" s="49"/>
    </row>
    <row r="46" spans="1:14" x14ac:dyDescent="0.25">
      <c r="A46" s="15"/>
      <c r="B46" s="40"/>
      <c r="C46" s="16"/>
      <c r="D46" s="41"/>
      <c r="E46" s="37"/>
      <c r="F46" s="49"/>
      <c r="G46" s="21"/>
      <c r="H46" s="21"/>
      <c r="I46" s="15"/>
      <c r="J46" s="40"/>
      <c r="K46" s="16"/>
      <c r="L46" s="41"/>
      <c r="M46" s="37"/>
      <c r="N46" s="49"/>
    </row>
    <row r="47" spans="1:14" x14ac:dyDescent="0.25">
      <c r="A47" s="15"/>
      <c r="B47" s="16"/>
      <c r="C47" s="16"/>
      <c r="D47" s="39"/>
      <c r="E47" s="37"/>
      <c r="F47" s="49"/>
      <c r="G47" s="21"/>
      <c r="H47" s="21"/>
      <c r="I47" s="15"/>
      <c r="J47" s="16"/>
      <c r="K47" s="16"/>
      <c r="L47" s="39"/>
      <c r="M47" s="37"/>
      <c r="N47" s="49"/>
    </row>
    <row r="48" spans="1:14" x14ac:dyDescent="0.25">
      <c r="A48" s="15"/>
      <c r="B48" s="16"/>
      <c r="C48" s="16"/>
      <c r="D48" s="39"/>
      <c r="E48" s="37"/>
      <c r="F48" s="49"/>
      <c r="G48" s="21"/>
      <c r="H48" s="21"/>
      <c r="I48" s="15"/>
      <c r="J48" s="16"/>
      <c r="K48" s="16"/>
      <c r="L48" s="39"/>
      <c r="M48" s="37"/>
      <c r="N48" s="49"/>
    </row>
    <row r="49" spans="1:14" x14ac:dyDescent="0.25">
      <c r="A49" s="15"/>
      <c r="B49" s="16"/>
      <c r="C49" s="16"/>
      <c r="D49" s="44"/>
      <c r="E49" s="37"/>
      <c r="F49" s="49"/>
      <c r="G49" s="21"/>
      <c r="H49" s="21"/>
      <c r="I49" s="15"/>
      <c r="J49" s="16"/>
      <c r="K49" s="16"/>
      <c r="L49" s="44"/>
      <c r="M49" s="37"/>
      <c r="N49" s="49"/>
    </row>
    <row r="50" spans="1:14" x14ac:dyDescent="0.25">
      <c r="A50" s="15"/>
      <c r="B50" s="16"/>
      <c r="C50" s="16"/>
      <c r="D50" s="42"/>
      <c r="E50" s="37"/>
      <c r="F50" s="49"/>
      <c r="G50" s="21"/>
      <c r="H50" s="21"/>
      <c r="I50" s="15"/>
      <c r="J50" s="16"/>
      <c r="K50" s="16"/>
      <c r="L50" s="42"/>
      <c r="M50" s="37"/>
      <c r="N50" s="49"/>
    </row>
    <row r="51" spans="1:14" x14ac:dyDescent="0.25">
      <c r="A51" s="15"/>
      <c r="B51" s="16"/>
      <c r="C51" s="16"/>
      <c r="D51" s="44"/>
      <c r="E51" s="37"/>
      <c r="F51" s="49"/>
      <c r="G51" s="21"/>
      <c r="H51" s="21"/>
      <c r="I51" s="15"/>
      <c r="J51" s="16"/>
      <c r="K51" s="16"/>
      <c r="L51" s="44"/>
      <c r="M51" s="37"/>
      <c r="N51" s="49"/>
    </row>
    <row r="52" spans="1:14" x14ac:dyDescent="0.25">
      <c r="A52" s="15"/>
      <c r="B52" s="21"/>
      <c r="C52" s="16"/>
      <c r="D52" s="22"/>
      <c r="E52" s="46"/>
      <c r="F52" s="50"/>
      <c r="G52" s="21"/>
      <c r="H52" s="21"/>
      <c r="I52" s="15"/>
      <c r="J52" s="21"/>
      <c r="K52" s="16"/>
      <c r="L52" s="22"/>
      <c r="M52" s="46"/>
      <c r="N52" s="50"/>
    </row>
    <row r="53" spans="1:14" hidden="1" x14ac:dyDescent="0.25">
      <c r="A53" s="15"/>
      <c r="B53" s="21"/>
      <c r="C53" s="16"/>
      <c r="D53" s="22"/>
      <c r="E53" s="46"/>
      <c r="F53" s="50"/>
      <c r="G53" s="12"/>
      <c r="H53" s="12"/>
      <c r="I53" s="15"/>
      <c r="J53" s="21"/>
      <c r="K53" s="16"/>
      <c r="L53" s="22"/>
      <c r="M53" s="46"/>
      <c r="N53" s="50"/>
    </row>
    <row r="54" spans="1:14" x14ac:dyDescent="0.25">
      <c r="A54" s="15"/>
      <c r="B54" s="21"/>
      <c r="C54" s="16"/>
      <c r="D54" s="22"/>
      <c r="E54" s="23"/>
      <c r="F54" s="26"/>
      <c r="G54" s="12"/>
      <c r="H54" s="12"/>
      <c r="I54" s="15"/>
      <c r="J54" s="21"/>
      <c r="K54" s="16"/>
      <c r="L54" s="22"/>
      <c r="M54" s="23"/>
      <c r="N54" s="26"/>
    </row>
    <row r="55" spans="1:14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1:14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14" ht="128.25" customHeight="1" x14ac:dyDescent="0.25">
      <c r="A57" s="60"/>
      <c r="B57" s="60"/>
      <c r="C57" s="60"/>
      <c r="D57" s="60"/>
      <c r="E57" s="60"/>
      <c r="F57" s="60"/>
      <c r="G57" s="12"/>
      <c r="H57" s="12"/>
      <c r="I57" s="60"/>
      <c r="J57" s="60"/>
      <c r="K57" s="60"/>
      <c r="L57" s="60"/>
      <c r="M57" s="60"/>
      <c r="N57" s="60"/>
    </row>
    <row r="58" spans="1:14" ht="47.25" customHeight="1" x14ac:dyDescent="0.25">
      <c r="A58" s="61"/>
      <c r="B58" s="61"/>
      <c r="C58" s="61"/>
      <c r="D58" s="61"/>
      <c r="E58" s="61"/>
      <c r="F58" s="61"/>
      <c r="G58" s="12"/>
      <c r="H58" s="51"/>
      <c r="I58" s="61"/>
      <c r="J58" s="61"/>
      <c r="K58" s="61"/>
      <c r="L58" s="61"/>
      <c r="M58" s="61"/>
      <c r="N58" s="61"/>
    </row>
    <row r="59" spans="1:14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x14ac:dyDescent="0.25">
      <c r="A60" s="60"/>
      <c r="B60" s="60"/>
      <c r="C60" s="60"/>
      <c r="D60" s="60"/>
      <c r="E60" s="60"/>
      <c r="F60" s="60"/>
      <c r="G60" s="12"/>
      <c r="H60" s="12"/>
      <c r="I60" s="12"/>
      <c r="J60" s="12"/>
      <c r="K60" s="12"/>
      <c r="L60" s="12"/>
      <c r="M60" s="12"/>
      <c r="N60" s="12"/>
    </row>
    <row r="61" spans="1:14" x14ac:dyDescent="0.25">
      <c r="A61" s="53"/>
      <c r="B61" s="53"/>
      <c r="C61" s="53"/>
      <c r="D61" s="53"/>
      <c r="E61" s="53"/>
      <c r="F61" s="53"/>
      <c r="G61" s="5"/>
    </row>
    <row r="63" spans="1:14" x14ac:dyDescent="0.25">
      <c r="A63" s="52"/>
      <c r="B63" s="52"/>
      <c r="C63" s="52"/>
      <c r="D63" s="52"/>
      <c r="E63" s="52"/>
      <c r="F63" s="52"/>
    </row>
    <row r="64" spans="1:14" x14ac:dyDescent="0.25">
      <c r="A64" s="53"/>
      <c r="B64" s="53"/>
      <c r="C64" s="53"/>
      <c r="D64" s="53"/>
      <c r="E64" s="53"/>
      <c r="F64" s="53"/>
    </row>
  </sheetData>
  <mergeCells count="34">
    <mergeCell ref="A1:F1"/>
    <mergeCell ref="A2:F2"/>
    <mergeCell ref="A3:F3"/>
    <mergeCell ref="A26:F26"/>
    <mergeCell ref="I1:N1"/>
    <mergeCell ref="I2:N2"/>
    <mergeCell ref="I3:N3"/>
    <mergeCell ref="I27:N27"/>
    <mergeCell ref="I25:N26"/>
    <mergeCell ref="A64:F64"/>
    <mergeCell ref="A33:F33"/>
    <mergeCell ref="I33:N33"/>
    <mergeCell ref="A34:F34"/>
    <mergeCell ref="I34:N34"/>
    <mergeCell ref="A57:F57"/>
    <mergeCell ref="I57:N57"/>
    <mergeCell ref="A58:F58"/>
    <mergeCell ref="I58:N58"/>
    <mergeCell ref="A60:F60"/>
    <mergeCell ref="A61:F61"/>
    <mergeCell ref="A63:F63"/>
    <mergeCell ref="O26:T26"/>
    <mergeCell ref="W26:AB26"/>
    <mergeCell ref="O27:T27"/>
    <mergeCell ref="W27:AB27"/>
    <mergeCell ref="A32:F32"/>
    <mergeCell ref="I32:N32"/>
    <mergeCell ref="A27:F27"/>
    <mergeCell ref="O1:T1"/>
    <mergeCell ref="W1:AB1"/>
    <mergeCell ref="O2:T2"/>
    <mergeCell ref="W2:AB2"/>
    <mergeCell ref="O3:T3"/>
    <mergeCell ref="W3:AB3"/>
  </mergeCells>
  <pageMargins left="0.59055118110236227" right="0.59055118110236227" top="0.74803149606299213" bottom="0.74803149606299213" header="0.31496062992125984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522D5-0023-4B85-A577-73E56F248F2D}">
  <sheetPr>
    <tabColor rgb="FF92D050"/>
  </sheetPr>
  <dimension ref="A1:N51"/>
  <sheetViews>
    <sheetView tabSelected="1" workbookViewId="0">
      <selection activeCell="Q18" sqref="Q18"/>
    </sheetView>
  </sheetViews>
  <sheetFormatPr defaultRowHeight="15" x14ac:dyDescent="0.25"/>
  <cols>
    <col min="1" max="1" width="3.85546875" customWidth="1"/>
    <col min="2" max="2" width="29.5703125" customWidth="1"/>
    <col min="3" max="3" width="8" customWidth="1"/>
    <col min="6" max="6" width="12.28515625" customWidth="1"/>
    <col min="9" max="9" width="6" customWidth="1"/>
    <col min="10" max="10" width="26.28515625" customWidth="1"/>
    <col min="11" max="11" width="8.140625" customWidth="1"/>
    <col min="14" max="14" width="12.140625" customWidth="1"/>
  </cols>
  <sheetData>
    <row r="1" spans="1:14" x14ac:dyDescent="0.25">
      <c r="A1" s="54" t="s">
        <v>12</v>
      </c>
      <c r="B1" s="54"/>
      <c r="C1" s="54"/>
      <c r="D1" s="54"/>
      <c r="E1" s="54"/>
      <c r="F1" s="54"/>
      <c r="G1" s="5"/>
      <c r="H1" s="2"/>
      <c r="I1" s="54" t="s">
        <v>12</v>
      </c>
      <c r="J1" s="54"/>
      <c r="K1" s="54"/>
      <c r="L1" s="54"/>
      <c r="M1" s="54"/>
      <c r="N1" s="54"/>
    </row>
    <row r="2" spans="1:14" x14ac:dyDescent="0.25">
      <c r="A2" s="55" t="s">
        <v>13</v>
      </c>
      <c r="B2" s="55"/>
      <c r="C2" s="55"/>
      <c r="D2" s="55"/>
      <c r="E2" s="55"/>
      <c r="F2" s="55"/>
      <c r="G2" s="5"/>
      <c r="H2" s="2"/>
      <c r="I2" s="55" t="s">
        <v>13</v>
      </c>
      <c r="J2" s="55"/>
      <c r="K2" s="55"/>
      <c r="L2" s="55"/>
      <c r="M2" s="55"/>
      <c r="N2" s="55"/>
    </row>
    <row r="3" spans="1:14" x14ac:dyDescent="0.25">
      <c r="A3" s="56" t="s">
        <v>56</v>
      </c>
      <c r="B3" s="56"/>
      <c r="C3" s="56"/>
      <c r="D3" s="56"/>
      <c r="E3" s="56"/>
      <c r="F3" s="56"/>
      <c r="G3" s="5"/>
      <c r="H3" s="2"/>
      <c r="I3" s="56" t="s">
        <v>56</v>
      </c>
      <c r="J3" s="56"/>
      <c r="K3" s="56"/>
      <c r="L3" s="56"/>
      <c r="M3" s="56"/>
      <c r="N3" s="56"/>
    </row>
    <row r="4" spans="1:14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</row>
    <row r="5" spans="1:14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</row>
    <row r="6" spans="1:14" ht="42.75" x14ac:dyDescent="0.25">
      <c r="A6" s="13" t="s">
        <v>0</v>
      </c>
      <c r="B6" s="13" t="s">
        <v>18</v>
      </c>
      <c r="C6" s="13" t="s">
        <v>1</v>
      </c>
      <c r="D6" s="13" t="s">
        <v>2</v>
      </c>
      <c r="E6" s="13" t="s">
        <v>14</v>
      </c>
      <c r="F6" s="13" t="s">
        <v>17</v>
      </c>
      <c r="G6" s="6"/>
      <c r="H6" s="4"/>
      <c r="I6" s="13" t="s">
        <v>0</v>
      </c>
      <c r="J6" s="13" t="s">
        <v>18</v>
      </c>
      <c r="K6" s="13" t="s">
        <v>1</v>
      </c>
      <c r="L6" s="13" t="s">
        <v>2</v>
      </c>
      <c r="M6" s="13" t="s">
        <v>14</v>
      </c>
      <c r="N6" s="13" t="s">
        <v>17</v>
      </c>
    </row>
    <row r="7" spans="1:14" x14ac:dyDescent="0.25">
      <c r="A7" s="1">
        <v>1</v>
      </c>
      <c r="B7" s="1"/>
      <c r="C7" s="1" t="s">
        <v>3</v>
      </c>
      <c r="D7" s="62"/>
      <c r="E7" s="63"/>
      <c r="F7" s="64">
        <f>D7*E7</f>
        <v>0</v>
      </c>
      <c r="G7" s="5"/>
      <c r="H7" s="2"/>
      <c r="I7" s="1">
        <v>1</v>
      </c>
      <c r="J7" s="1"/>
      <c r="K7" s="1" t="s">
        <v>3</v>
      </c>
      <c r="L7" s="62"/>
      <c r="M7" s="63"/>
      <c r="N7" s="64">
        <f>L7*M7</f>
        <v>0</v>
      </c>
    </row>
    <row r="8" spans="1:14" x14ac:dyDescent="0.25">
      <c r="A8" s="1">
        <v>1</v>
      </c>
      <c r="B8" s="1" t="s">
        <v>8</v>
      </c>
      <c r="C8" s="1" t="s">
        <v>7</v>
      </c>
      <c r="D8" s="62">
        <v>1</v>
      </c>
      <c r="E8" s="65">
        <v>83.5</v>
      </c>
      <c r="F8" s="66">
        <f t="shared" ref="F8:F12" si="0">D8*E8</f>
        <v>83.5</v>
      </c>
      <c r="G8" s="5"/>
      <c r="H8" s="2"/>
      <c r="I8" s="1">
        <v>1</v>
      </c>
      <c r="J8" s="1" t="s">
        <v>8</v>
      </c>
      <c r="K8" s="1" t="s">
        <v>7</v>
      </c>
      <c r="L8" s="62">
        <v>1</v>
      </c>
      <c r="M8" s="65">
        <v>83.5</v>
      </c>
      <c r="N8" s="66">
        <f t="shared" ref="N8:N12" si="1">L8*M8</f>
        <v>83.5</v>
      </c>
    </row>
    <row r="9" spans="1:14" x14ac:dyDescent="0.25">
      <c r="A9" s="1">
        <v>2</v>
      </c>
      <c r="B9" s="1" t="s">
        <v>57</v>
      </c>
      <c r="C9" s="1" t="s">
        <v>3</v>
      </c>
      <c r="D9" s="62">
        <v>0.74939999999999996</v>
      </c>
      <c r="E9" s="65">
        <v>71.052599999999998</v>
      </c>
      <c r="F9" s="66">
        <f t="shared" si="0"/>
        <v>53.246818439999998</v>
      </c>
      <c r="G9" s="5"/>
      <c r="H9" s="2"/>
      <c r="I9" s="1">
        <v>2</v>
      </c>
      <c r="J9" s="1" t="s">
        <v>57</v>
      </c>
      <c r="K9" s="1" t="s">
        <v>3</v>
      </c>
      <c r="L9" s="62">
        <v>0.74939999999999996</v>
      </c>
      <c r="M9" s="65">
        <v>71.052599999999998</v>
      </c>
      <c r="N9" s="66">
        <f t="shared" si="1"/>
        <v>53.246818439999998</v>
      </c>
    </row>
    <row r="10" spans="1:14" x14ac:dyDescent="0.25">
      <c r="A10" s="1">
        <v>3</v>
      </c>
      <c r="B10" s="1" t="s">
        <v>39</v>
      </c>
      <c r="C10" s="1" t="s">
        <v>3</v>
      </c>
      <c r="D10" s="62">
        <v>0.5</v>
      </c>
      <c r="E10" s="65">
        <v>136.66319999999999</v>
      </c>
      <c r="F10" s="66">
        <f t="shared" si="0"/>
        <v>68.331599999999995</v>
      </c>
      <c r="G10" s="5"/>
      <c r="H10" s="2"/>
      <c r="I10" s="1">
        <v>3</v>
      </c>
      <c r="J10" s="1" t="s">
        <v>39</v>
      </c>
      <c r="K10" s="1" t="s">
        <v>3</v>
      </c>
      <c r="L10" s="62">
        <v>0.5</v>
      </c>
      <c r="M10" s="65">
        <v>136.66319999999999</v>
      </c>
      <c r="N10" s="66">
        <f t="shared" si="1"/>
        <v>68.331599999999995</v>
      </c>
    </row>
    <row r="11" spans="1:14" x14ac:dyDescent="0.25">
      <c r="A11" s="1">
        <v>4</v>
      </c>
      <c r="B11" s="1" t="s">
        <v>11</v>
      </c>
      <c r="C11" s="1" t="s">
        <v>7</v>
      </c>
      <c r="D11" s="67">
        <v>1</v>
      </c>
      <c r="E11" s="65">
        <v>117.0244</v>
      </c>
      <c r="F11" s="66">
        <f t="shared" si="0"/>
        <v>117.0244</v>
      </c>
      <c r="G11" s="5"/>
      <c r="H11" s="2"/>
      <c r="I11" s="1">
        <v>4</v>
      </c>
      <c r="J11" s="1" t="s">
        <v>11</v>
      </c>
      <c r="K11" s="1" t="s">
        <v>7</v>
      </c>
      <c r="L11" s="67">
        <v>1</v>
      </c>
      <c r="M11" s="65">
        <v>117.0244</v>
      </c>
      <c r="N11" s="66">
        <f t="shared" si="1"/>
        <v>117.0244</v>
      </c>
    </row>
    <row r="12" spans="1:14" x14ac:dyDescent="0.25">
      <c r="A12" s="1">
        <v>5</v>
      </c>
      <c r="B12" s="1" t="s">
        <v>58</v>
      </c>
      <c r="C12" s="1" t="s">
        <v>3</v>
      </c>
      <c r="D12" s="68">
        <v>0.46205400000000002</v>
      </c>
      <c r="E12" s="65">
        <v>220</v>
      </c>
      <c r="F12" s="66">
        <f t="shared" si="0"/>
        <v>101.65188000000001</v>
      </c>
      <c r="G12" s="5"/>
      <c r="H12" s="2"/>
      <c r="I12" s="1">
        <v>5</v>
      </c>
      <c r="J12" s="1" t="s">
        <v>58</v>
      </c>
      <c r="K12" s="1" t="s">
        <v>3</v>
      </c>
      <c r="L12" s="68">
        <v>0.46205400000000002</v>
      </c>
      <c r="M12" s="65">
        <v>220</v>
      </c>
      <c r="N12" s="66">
        <f t="shared" si="1"/>
        <v>101.65188000000001</v>
      </c>
    </row>
    <row r="13" spans="1:14" x14ac:dyDescent="0.25">
      <c r="A13" s="1">
        <v>6</v>
      </c>
      <c r="B13" s="1" t="s">
        <v>59</v>
      </c>
      <c r="C13" s="1" t="s">
        <v>3</v>
      </c>
      <c r="D13" s="69">
        <v>1.5</v>
      </c>
      <c r="E13" s="63">
        <v>499.6</v>
      </c>
      <c r="F13" s="66">
        <f>D13*E13</f>
        <v>749.40000000000009</v>
      </c>
      <c r="G13" s="5"/>
      <c r="H13" s="2"/>
      <c r="I13" s="1">
        <v>6</v>
      </c>
      <c r="J13" s="1" t="s">
        <v>59</v>
      </c>
      <c r="K13" s="1" t="s">
        <v>3</v>
      </c>
      <c r="L13" s="69">
        <v>1.5</v>
      </c>
      <c r="M13" s="63">
        <v>499.6</v>
      </c>
      <c r="N13" s="66">
        <f>L13*M13</f>
        <v>749.40000000000009</v>
      </c>
    </row>
    <row r="14" spans="1:14" x14ac:dyDescent="0.25">
      <c r="A14" s="1">
        <v>7</v>
      </c>
      <c r="B14" s="1" t="s">
        <v>60</v>
      </c>
      <c r="C14" s="1" t="s">
        <v>3</v>
      </c>
      <c r="D14" s="69">
        <v>0.96</v>
      </c>
      <c r="E14" s="63">
        <v>475.8</v>
      </c>
      <c r="F14" s="66">
        <f>D14*E14</f>
        <v>456.76799999999997</v>
      </c>
      <c r="G14" s="5"/>
      <c r="H14" s="2"/>
      <c r="I14" s="1">
        <v>7</v>
      </c>
      <c r="J14" s="1" t="s">
        <v>60</v>
      </c>
      <c r="K14" s="1" t="s">
        <v>3</v>
      </c>
      <c r="L14" s="69">
        <v>0.96</v>
      </c>
      <c r="M14" s="63">
        <v>475.8</v>
      </c>
      <c r="N14" s="66">
        <f>L14*M14</f>
        <v>456.76799999999997</v>
      </c>
    </row>
    <row r="15" spans="1:14" x14ac:dyDescent="0.25">
      <c r="A15" s="1">
        <v>8</v>
      </c>
      <c r="B15" s="70" t="s">
        <v>61</v>
      </c>
      <c r="C15" s="1" t="s">
        <v>3</v>
      </c>
      <c r="D15" s="71">
        <v>1.1100000000000001</v>
      </c>
      <c r="E15" s="65">
        <v>348.17630000000003</v>
      </c>
      <c r="F15" s="66">
        <f t="shared" ref="F15:F16" si="2">D15*E15</f>
        <v>386.47569300000004</v>
      </c>
      <c r="G15" s="5"/>
      <c r="H15" s="2"/>
      <c r="I15" s="1">
        <v>8</v>
      </c>
      <c r="J15" s="70" t="s">
        <v>61</v>
      </c>
      <c r="K15" s="1" t="s">
        <v>3</v>
      </c>
      <c r="L15" s="71">
        <v>1.1100000000000001</v>
      </c>
      <c r="M15" s="65">
        <v>348.17630000000003</v>
      </c>
      <c r="N15" s="66">
        <f t="shared" ref="N15:N16" si="3">L15*M15</f>
        <v>386.47569300000004</v>
      </c>
    </row>
    <row r="16" spans="1:14" x14ac:dyDescent="0.25">
      <c r="A16" s="1">
        <v>9</v>
      </c>
      <c r="B16" s="1" t="s">
        <v>62</v>
      </c>
      <c r="C16" s="1" t="s">
        <v>63</v>
      </c>
      <c r="D16" s="67">
        <v>2</v>
      </c>
      <c r="E16" s="65">
        <v>62.1</v>
      </c>
      <c r="F16" s="66">
        <f t="shared" si="2"/>
        <v>124.2</v>
      </c>
      <c r="G16" s="5"/>
      <c r="H16" s="2"/>
      <c r="I16" s="1">
        <v>9</v>
      </c>
      <c r="J16" s="1" t="s">
        <v>62</v>
      </c>
      <c r="K16" s="1" t="s">
        <v>63</v>
      </c>
      <c r="L16" s="67">
        <v>2</v>
      </c>
      <c r="M16" s="65">
        <v>62.1</v>
      </c>
      <c r="N16" s="66">
        <f t="shared" si="3"/>
        <v>124.2</v>
      </c>
    </row>
    <row r="17" spans="1:14" x14ac:dyDescent="0.25">
      <c r="B17" s="2"/>
      <c r="D17" s="72"/>
      <c r="E17" s="73"/>
      <c r="F17" s="74">
        <f>SUM(F7:F16)</f>
        <v>2140.5983914400003</v>
      </c>
      <c r="G17" s="5"/>
      <c r="H17" s="2"/>
      <c r="J17" s="2"/>
      <c r="L17" s="72"/>
      <c r="M17" s="73"/>
      <c r="N17" s="74">
        <f>SUM(N7:N16)</f>
        <v>2140.5983914400003</v>
      </c>
    </row>
    <row r="18" spans="1:14" x14ac:dyDescent="0.25">
      <c r="A18" s="2"/>
      <c r="B18" s="2"/>
      <c r="C18" s="2"/>
      <c r="D18" s="2"/>
      <c r="E18" s="2"/>
      <c r="F18" s="2"/>
      <c r="G18" s="5"/>
      <c r="H18" s="2"/>
      <c r="I18" s="2"/>
      <c r="J18" s="2"/>
      <c r="K18" s="2"/>
      <c r="L18" s="2"/>
      <c r="M18" s="2"/>
      <c r="N18" s="2"/>
    </row>
    <row r="19" spans="1:14" x14ac:dyDescent="0.25">
      <c r="A19" s="2"/>
      <c r="B19" s="2" t="s">
        <v>15</v>
      </c>
      <c r="C19" s="2"/>
      <c r="D19" s="2"/>
      <c r="E19" s="2"/>
      <c r="F19" s="2"/>
      <c r="G19" s="5"/>
      <c r="H19" s="2"/>
      <c r="I19" s="2"/>
      <c r="J19" s="2" t="s">
        <v>15</v>
      </c>
      <c r="K19" s="2"/>
      <c r="L19" s="2"/>
      <c r="M19" s="2"/>
      <c r="N19" s="2"/>
    </row>
    <row r="20" spans="1:14" ht="108.75" customHeight="1" x14ac:dyDescent="0.25">
      <c r="A20" s="52" t="s">
        <v>64</v>
      </c>
      <c r="B20" s="52"/>
      <c r="C20" s="52"/>
      <c r="D20" s="52"/>
      <c r="E20" s="52"/>
      <c r="F20" s="52"/>
      <c r="G20" s="5"/>
      <c r="H20" s="2"/>
      <c r="I20" s="52" t="s">
        <v>64</v>
      </c>
      <c r="J20" s="52"/>
      <c r="K20" s="52"/>
      <c r="L20" s="52"/>
      <c r="M20" s="52"/>
      <c r="N20" s="52"/>
    </row>
    <row r="21" spans="1:14" ht="44.25" customHeight="1" x14ac:dyDescent="0.25">
      <c r="A21" s="52" t="s">
        <v>16</v>
      </c>
      <c r="B21" s="52"/>
      <c r="C21" s="52"/>
      <c r="D21" s="52"/>
      <c r="E21" s="52"/>
      <c r="F21" s="52"/>
      <c r="G21" s="5"/>
      <c r="H21" s="75"/>
      <c r="I21" s="52" t="s">
        <v>16</v>
      </c>
      <c r="J21" s="52"/>
      <c r="K21" s="52"/>
      <c r="L21" s="52"/>
      <c r="M21" s="52"/>
      <c r="N21" s="52"/>
    </row>
    <row r="22" spans="1:14" x14ac:dyDescent="0.25">
      <c r="A22" s="2"/>
      <c r="B22" s="2"/>
      <c r="C22" s="2"/>
      <c r="D22" s="2"/>
      <c r="E22" s="2"/>
      <c r="F22" s="2"/>
      <c r="G22" s="5"/>
      <c r="H22" s="2"/>
      <c r="I22" s="2"/>
      <c r="J22" s="2"/>
      <c r="K22" s="2"/>
      <c r="L22" s="2"/>
      <c r="M22" s="2"/>
      <c r="N22" s="2"/>
    </row>
    <row r="24" spans="1:14" x14ac:dyDescent="0.25">
      <c r="A24" s="76" t="s">
        <v>65</v>
      </c>
      <c r="B24" s="76"/>
      <c r="C24" s="76"/>
      <c r="D24" s="76"/>
      <c r="E24" s="76"/>
      <c r="F24" s="76"/>
      <c r="G24" s="77"/>
      <c r="H24" s="78"/>
      <c r="I24" s="76" t="s">
        <v>65</v>
      </c>
      <c r="J24" s="76"/>
      <c r="K24" s="76"/>
      <c r="L24" s="76"/>
      <c r="M24" s="76"/>
      <c r="N24" s="76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54" t="s">
        <v>12</v>
      </c>
      <c r="B26" s="54"/>
      <c r="C26" s="54"/>
      <c r="D26" s="54"/>
      <c r="E26" s="54"/>
      <c r="F26" s="54"/>
      <c r="G26" s="5"/>
      <c r="H26" s="2"/>
      <c r="I26" s="54" t="s">
        <v>12</v>
      </c>
      <c r="J26" s="54"/>
      <c r="K26" s="54"/>
      <c r="L26" s="54"/>
      <c r="M26" s="54"/>
      <c r="N26" s="54"/>
    </row>
    <row r="27" spans="1:14" x14ac:dyDescent="0.25">
      <c r="A27" s="55" t="s">
        <v>13</v>
      </c>
      <c r="B27" s="55"/>
      <c r="C27" s="55"/>
      <c r="D27" s="55"/>
      <c r="E27" s="55"/>
      <c r="F27" s="55"/>
      <c r="G27" s="5"/>
      <c r="H27" s="2"/>
      <c r="I27" s="55" t="s">
        <v>13</v>
      </c>
      <c r="J27" s="55"/>
      <c r="K27" s="55"/>
      <c r="L27" s="55"/>
      <c r="M27" s="55"/>
      <c r="N27" s="55"/>
    </row>
    <row r="28" spans="1:14" x14ac:dyDescent="0.25">
      <c r="A28" s="56" t="s">
        <v>56</v>
      </c>
      <c r="B28" s="56"/>
      <c r="C28" s="56"/>
      <c r="D28" s="56"/>
      <c r="E28" s="56"/>
      <c r="F28" s="56"/>
      <c r="G28" s="5"/>
      <c r="H28" s="2"/>
      <c r="I28" s="56" t="s">
        <v>56</v>
      </c>
      <c r="J28" s="56"/>
      <c r="K28" s="56"/>
      <c r="L28" s="56"/>
      <c r="M28" s="56"/>
      <c r="N28" s="56"/>
    </row>
    <row r="29" spans="1:14" x14ac:dyDescent="0.25">
      <c r="A29" s="2"/>
      <c r="B29" s="2"/>
      <c r="C29" s="2"/>
      <c r="D29" s="2"/>
      <c r="E29" s="2"/>
      <c r="F29" s="2"/>
      <c r="G29" s="5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5"/>
      <c r="H30" s="2"/>
      <c r="I30" s="2"/>
      <c r="J30" s="2"/>
      <c r="K30" s="2"/>
      <c r="L30" s="2"/>
      <c r="M30" s="2"/>
      <c r="N30" s="2"/>
    </row>
    <row r="31" spans="1:14" ht="42.75" x14ac:dyDescent="0.25">
      <c r="A31" s="13" t="s">
        <v>0</v>
      </c>
      <c r="B31" s="13" t="s">
        <v>18</v>
      </c>
      <c r="C31" s="13" t="s">
        <v>1</v>
      </c>
      <c r="D31" s="13" t="s">
        <v>2</v>
      </c>
      <c r="E31" s="13" t="s">
        <v>14</v>
      </c>
      <c r="F31" s="13" t="s">
        <v>17</v>
      </c>
      <c r="G31" s="6"/>
      <c r="H31" s="4"/>
      <c r="I31" s="13" t="s">
        <v>0</v>
      </c>
      <c r="J31" s="13" t="s">
        <v>18</v>
      </c>
      <c r="K31" s="13" t="s">
        <v>1</v>
      </c>
      <c r="L31" s="13" t="s">
        <v>2</v>
      </c>
      <c r="M31" s="13" t="s">
        <v>14</v>
      </c>
      <c r="N31" s="13" t="s">
        <v>17</v>
      </c>
    </row>
    <row r="32" spans="1:14" x14ac:dyDescent="0.25">
      <c r="A32" s="1">
        <v>1</v>
      </c>
      <c r="B32" s="1" t="s">
        <v>66</v>
      </c>
      <c r="C32" s="1" t="s">
        <v>3</v>
      </c>
      <c r="D32" s="62">
        <v>0.5</v>
      </c>
      <c r="E32" s="65">
        <v>499.6</v>
      </c>
      <c r="F32" s="66">
        <f t="shared" ref="F32:F36" si="4">D32*E32</f>
        <v>249.8</v>
      </c>
      <c r="G32" s="5"/>
      <c r="H32" s="2"/>
      <c r="I32" s="1">
        <v>1</v>
      </c>
      <c r="J32" s="1" t="s">
        <v>66</v>
      </c>
      <c r="K32" s="1" t="s">
        <v>3</v>
      </c>
      <c r="L32" s="62">
        <v>0.5</v>
      </c>
      <c r="M32" s="65">
        <v>499.6</v>
      </c>
      <c r="N32" s="66">
        <f t="shared" ref="N32:N36" si="5">L32*M32</f>
        <v>249.8</v>
      </c>
    </row>
    <row r="33" spans="1:14" x14ac:dyDescent="0.25">
      <c r="A33" s="1">
        <v>2</v>
      </c>
      <c r="B33" s="1" t="s">
        <v>4</v>
      </c>
      <c r="C33" s="1" t="s">
        <v>3</v>
      </c>
      <c r="D33" s="62">
        <v>0.33578000000000002</v>
      </c>
      <c r="E33" s="65">
        <v>71.052599999999998</v>
      </c>
      <c r="F33" s="66">
        <f t="shared" si="4"/>
        <v>23.858042028</v>
      </c>
      <c r="G33" s="5"/>
      <c r="H33" s="2"/>
      <c r="I33" s="1">
        <v>2</v>
      </c>
      <c r="J33" s="1" t="s">
        <v>4</v>
      </c>
      <c r="K33" s="1" t="s">
        <v>3</v>
      </c>
      <c r="L33" s="62">
        <v>0.33578000000000002</v>
      </c>
      <c r="M33" s="65">
        <v>71.052599999999998</v>
      </c>
      <c r="N33" s="66">
        <f t="shared" si="5"/>
        <v>23.858042028</v>
      </c>
    </row>
    <row r="34" spans="1:14" x14ac:dyDescent="0.25">
      <c r="A34" s="1">
        <v>3</v>
      </c>
      <c r="B34" s="1" t="s">
        <v>39</v>
      </c>
      <c r="C34" s="1" t="s">
        <v>3</v>
      </c>
      <c r="D34" s="62">
        <v>0.5</v>
      </c>
      <c r="E34" s="65">
        <v>136.18379999999999</v>
      </c>
      <c r="F34" s="66">
        <f t="shared" si="4"/>
        <v>68.091899999999995</v>
      </c>
      <c r="G34" s="5"/>
      <c r="H34" s="2"/>
      <c r="I34" s="1">
        <v>3</v>
      </c>
      <c r="J34" s="1" t="s">
        <v>39</v>
      </c>
      <c r="K34" s="1" t="s">
        <v>3</v>
      </c>
      <c r="L34" s="62">
        <v>0.5</v>
      </c>
      <c r="M34" s="65">
        <v>136.18379999999999</v>
      </c>
      <c r="N34" s="66">
        <f t="shared" si="5"/>
        <v>68.091899999999995</v>
      </c>
    </row>
    <row r="35" spans="1:14" x14ac:dyDescent="0.25">
      <c r="A35" s="1">
        <v>4</v>
      </c>
      <c r="B35" s="1" t="s">
        <v>60</v>
      </c>
      <c r="C35" s="1" t="s">
        <v>3</v>
      </c>
      <c r="D35" s="67">
        <v>0.96</v>
      </c>
      <c r="E35" s="65">
        <v>475.8</v>
      </c>
      <c r="F35" s="66">
        <f t="shared" si="4"/>
        <v>456.76799999999997</v>
      </c>
      <c r="G35" s="5"/>
      <c r="H35" s="2"/>
      <c r="I35" s="1">
        <v>4</v>
      </c>
      <c r="J35" s="1" t="s">
        <v>60</v>
      </c>
      <c r="K35" s="1" t="s">
        <v>3</v>
      </c>
      <c r="L35" s="67">
        <v>0.96</v>
      </c>
      <c r="M35" s="65">
        <v>475.8</v>
      </c>
      <c r="N35" s="66">
        <f t="shared" si="5"/>
        <v>456.76799999999997</v>
      </c>
    </row>
    <row r="36" spans="1:14" x14ac:dyDescent="0.25">
      <c r="A36" s="1">
        <v>5</v>
      </c>
      <c r="B36" s="70" t="s">
        <v>67</v>
      </c>
      <c r="C36" s="1" t="s">
        <v>3</v>
      </c>
      <c r="D36" s="67">
        <v>1.1100000000000001</v>
      </c>
      <c r="E36" s="65">
        <v>348.12360000000001</v>
      </c>
      <c r="F36" s="66">
        <f t="shared" si="4"/>
        <v>386.41719600000005</v>
      </c>
      <c r="G36" s="5"/>
      <c r="H36" s="2"/>
      <c r="I36" s="1">
        <v>5</v>
      </c>
      <c r="J36" s="70" t="s">
        <v>67</v>
      </c>
      <c r="K36" s="1" t="s">
        <v>3</v>
      </c>
      <c r="L36" s="67">
        <v>1.1100000000000001</v>
      </c>
      <c r="M36" s="65">
        <v>348.12360000000001</v>
      </c>
      <c r="N36" s="66">
        <f t="shared" si="5"/>
        <v>386.41719600000005</v>
      </c>
    </row>
    <row r="37" spans="1:14" x14ac:dyDescent="0.25">
      <c r="A37" s="1">
        <v>6</v>
      </c>
      <c r="B37" s="1" t="s">
        <v>68</v>
      </c>
      <c r="C37" s="1" t="s">
        <v>63</v>
      </c>
      <c r="D37" s="79">
        <v>2</v>
      </c>
      <c r="E37" s="63">
        <v>62.1</v>
      </c>
      <c r="F37" s="66">
        <f>D37*E37</f>
        <v>124.2</v>
      </c>
      <c r="G37" s="5"/>
      <c r="H37" s="2"/>
      <c r="I37" s="1">
        <v>6</v>
      </c>
      <c r="J37" s="1" t="s">
        <v>68</v>
      </c>
      <c r="K37" s="1" t="s">
        <v>63</v>
      </c>
      <c r="L37" s="79">
        <v>2</v>
      </c>
      <c r="M37" s="63">
        <v>62.1</v>
      </c>
      <c r="N37" s="66">
        <f>L37*M37</f>
        <v>124.2</v>
      </c>
    </row>
    <row r="38" spans="1:14" x14ac:dyDescent="0.25">
      <c r="A38" s="1">
        <v>7</v>
      </c>
      <c r="B38" s="1" t="s">
        <v>58</v>
      </c>
      <c r="C38" s="1" t="s">
        <v>3</v>
      </c>
      <c r="D38" s="69">
        <v>0.46121000000000001</v>
      </c>
      <c r="E38" s="63">
        <v>220</v>
      </c>
      <c r="F38" s="66">
        <f>D38*E38</f>
        <v>101.4662</v>
      </c>
      <c r="G38" s="5"/>
      <c r="H38" s="2"/>
      <c r="I38" s="1">
        <v>7</v>
      </c>
      <c r="J38" s="1" t="s">
        <v>58</v>
      </c>
      <c r="K38" s="1" t="s">
        <v>3</v>
      </c>
      <c r="L38" s="69">
        <v>0.46121000000000001</v>
      </c>
      <c r="M38" s="63">
        <v>220</v>
      </c>
      <c r="N38" s="66">
        <f>L38*M38</f>
        <v>101.4662</v>
      </c>
    </row>
    <row r="39" spans="1:14" x14ac:dyDescent="0.25">
      <c r="A39" s="1"/>
      <c r="B39" s="80" t="s">
        <v>69</v>
      </c>
      <c r="C39" s="70"/>
      <c r="D39" s="70"/>
      <c r="E39" s="70"/>
      <c r="F39" s="81">
        <f>SUM(F32:F38)</f>
        <v>1410.6013380280001</v>
      </c>
      <c r="G39" s="5"/>
      <c r="H39" s="2"/>
      <c r="I39" s="1"/>
      <c r="J39" s="80" t="s">
        <v>69</v>
      </c>
      <c r="K39" s="70"/>
      <c r="L39" s="70"/>
      <c r="M39" s="70"/>
      <c r="N39" s="81">
        <f>SUM(N32:N38)</f>
        <v>1410.6013380280001</v>
      </c>
    </row>
    <row r="40" spans="1:14" x14ac:dyDescent="0.25">
      <c r="A40" s="1">
        <v>1</v>
      </c>
      <c r="B40" s="1" t="s">
        <v>66</v>
      </c>
      <c r="C40" s="1" t="s">
        <v>3</v>
      </c>
      <c r="D40" s="32">
        <v>1</v>
      </c>
      <c r="E40" s="65">
        <v>499.6</v>
      </c>
      <c r="F40" s="66">
        <f>D40*E40</f>
        <v>499.6</v>
      </c>
      <c r="G40" s="5"/>
      <c r="H40" s="2"/>
      <c r="I40" s="1">
        <v>1</v>
      </c>
      <c r="J40" s="1" t="s">
        <v>66</v>
      </c>
      <c r="K40" s="1" t="s">
        <v>3</v>
      </c>
      <c r="L40" s="32">
        <v>1</v>
      </c>
      <c r="M40" s="65">
        <v>499.6</v>
      </c>
      <c r="N40" s="66">
        <f>L40*M40</f>
        <v>499.6</v>
      </c>
    </row>
    <row r="41" spans="1:14" x14ac:dyDescent="0.25">
      <c r="A41" s="1">
        <v>2</v>
      </c>
      <c r="B41" s="1" t="s">
        <v>4</v>
      </c>
      <c r="C41" s="1" t="s">
        <v>3</v>
      </c>
      <c r="D41" s="62">
        <v>0.42049999999999998</v>
      </c>
      <c r="E41" s="65">
        <v>71.052599999999998</v>
      </c>
      <c r="F41" s="66">
        <f t="shared" ref="F41:F43" si="6">D41*E41</f>
        <v>29.877618299999998</v>
      </c>
      <c r="G41" s="5"/>
      <c r="H41" s="2"/>
      <c r="I41" s="1">
        <v>2</v>
      </c>
      <c r="J41" s="1" t="s">
        <v>4</v>
      </c>
      <c r="K41" s="1" t="s">
        <v>3</v>
      </c>
      <c r="L41" s="67">
        <v>0.42049999999999998</v>
      </c>
      <c r="M41" s="65">
        <v>71.052599999999998</v>
      </c>
      <c r="N41" s="66">
        <f t="shared" ref="N41:N43" si="7">L41*M41</f>
        <v>29.877618299999998</v>
      </c>
    </row>
    <row r="42" spans="1:14" x14ac:dyDescent="0.25">
      <c r="A42" s="1">
        <v>3</v>
      </c>
      <c r="B42" s="1" t="s">
        <v>70</v>
      </c>
      <c r="C42" s="1" t="s">
        <v>7</v>
      </c>
      <c r="D42" s="82">
        <v>1</v>
      </c>
      <c r="E42" s="65">
        <v>83.5</v>
      </c>
      <c r="F42" s="66">
        <f t="shared" si="6"/>
        <v>83.5</v>
      </c>
      <c r="G42" s="5"/>
      <c r="H42" s="2"/>
      <c r="I42" s="1">
        <v>3</v>
      </c>
      <c r="J42" s="1" t="s">
        <v>70</v>
      </c>
      <c r="K42" s="1" t="s">
        <v>7</v>
      </c>
      <c r="L42" s="82">
        <v>1</v>
      </c>
      <c r="M42" s="65">
        <v>83.5</v>
      </c>
      <c r="N42" s="66">
        <f t="shared" si="7"/>
        <v>83.5</v>
      </c>
    </row>
    <row r="43" spans="1:14" x14ac:dyDescent="0.25">
      <c r="A43" s="1">
        <v>4</v>
      </c>
      <c r="B43" s="1" t="s">
        <v>11</v>
      </c>
      <c r="C43" s="1" t="s">
        <v>7</v>
      </c>
      <c r="D43" s="71">
        <v>1</v>
      </c>
      <c r="E43" s="65">
        <v>117.0244</v>
      </c>
      <c r="F43" s="66">
        <f t="shared" si="6"/>
        <v>117.0244</v>
      </c>
      <c r="G43" s="5"/>
      <c r="H43" s="2"/>
      <c r="I43" s="1">
        <v>4</v>
      </c>
      <c r="J43" s="1" t="s">
        <v>11</v>
      </c>
      <c r="K43" s="1" t="s">
        <v>7</v>
      </c>
      <c r="L43" s="71">
        <v>1</v>
      </c>
      <c r="M43" s="65">
        <v>117.0244</v>
      </c>
      <c r="N43" s="66">
        <f t="shared" si="7"/>
        <v>117.0244</v>
      </c>
    </row>
    <row r="44" spans="1:14" x14ac:dyDescent="0.25">
      <c r="A44" s="70"/>
      <c r="B44" s="80" t="s">
        <v>69</v>
      </c>
      <c r="C44" s="70"/>
      <c r="D44" s="70"/>
      <c r="E44" s="70"/>
      <c r="F44" s="81">
        <f>SUM(F40:F43)</f>
        <v>730.00201830000003</v>
      </c>
      <c r="G44" s="5"/>
      <c r="H44" s="2"/>
      <c r="I44" s="70"/>
      <c r="J44" s="80" t="s">
        <v>69</v>
      </c>
      <c r="K44" s="70"/>
      <c r="L44" s="70"/>
      <c r="M44" s="70"/>
      <c r="N44" s="81">
        <f>SUM(N40:N43)</f>
        <v>730.00201830000003</v>
      </c>
    </row>
    <row r="45" spans="1:14" x14ac:dyDescent="0.25">
      <c r="A45" s="2"/>
      <c r="B45" s="2"/>
      <c r="C45" s="2"/>
      <c r="D45" s="2"/>
      <c r="E45" s="2"/>
      <c r="F45" s="2"/>
      <c r="G45" s="5"/>
      <c r="H45" s="2"/>
      <c r="I45" s="2"/>
      <c r="J45" s="2"/>
      <c r="K45" s="2"/>
      <c r="L45" s="2"/>
      <c r="M45" s="2"/>
      <c r="N45" s="2"/>
    </row>
    <row r="46" spans="1:14" x14ac:dyDescent="0.25">
      <c r="B46" s="2"/>
      <c r="D46" s="72"/>
      <c r="E46" s="73"/>
      <c r="F46" s="74">
        <f>F39+F44</f>
        <v>2140.6033563280002</v>
      </c>
      <c r="G46" s="5"/>
      <c r="H46" s="2"/>
      <c r="J46" s="2"/>
      <c r="L46" s="72"/>
      <c r="M46" s="73"/>
      <c r="N46" s="74">
        <f>N39+N44</f>
        <v>2140.6033563280002</v>
      </c>
    </row>
    <row r="47" spans="1:14" x14ac:dyDescent="0.25">
      <c r="A47" s="2"/>
      <c r="B47" s="2"/>
      <c r="C47" s="2"/>
      <c r="D47" s="2"/>
      <c r="E47" s="2"/>
      <c r="F47" s="2"/>
      <c r="G47" s="5"/>
      <c r="H47" s="2"/>
      <c r="I47" s="2"/>
      <c r="J47" s="2"/>
      <c r="K47" s="2"/>
      <c r="L47" s="2"/>
      <c r="M47" s="2"/>
      <c r="N47" s="2"/>
    </row>
    <row r="48" spans="1:14" x14ac:dyDescent="0.25">
      <c r="A48" s="2"/>
      <c r="B48" s="2" t="s">
        <v>15</v>
      </c>
      <c r="C48" s="2"/>
      <c r="D48" s="2"/>
      <c r="E48" s="2"/>
      <c r="F48" s="2"/>
      <c r="G48" s="5"/>
      <c r="H48" s="2"/>
      <c r="I48" s="2"/>
      <c r="J48" s="2" t="s">
        <v>15</v>
      </c>
      <c r="K48" s="2"/>
      <c r="L48" s="2"/>
      <c r="M48" s="2"/>
      <c r="N48" s="2"/>
    </row>
    <row r="49" spans="1:14" ht="149.25" customHeight="1" x14ac:dyDescent="0.25">
      <c r="A49" s="52" t="s">
        <v>71</v>
      </c>
      <c r="B49" s="52"/>
      <c r="C49" s="52"/>
      <c r="D49" s="52"/>
      <c r="E49" s="52"/>
      <c r="F49" s="52"/>
      <c r="G49" s="5"/>
      <c r="H49" s="2"/>
      <c r="I49" s="52" t="s">
        <v>71</v>
      </c>
      <c r="J49" s="52"/>
      <c r="K49" s="52"/>
      <c r="L49" s="52"/>
      <c r="M49" s="52"/>
      <c r="N49" s="52"/>
    </row>
    <row r="50" spans="1:14" ht="50.25" customHeight="1" x14ac:dyDescent="0.25">
      <c r="A50" s="52" t="s">
        <v>16</v>
      </c>
      <c r="B50" s="52"/>
      <c r="C50" s="52"/>
      <c r="D50" s="52"/>
      <c r="E50" s="52"/>
      <c r="F50" s="52"/>
      <c r="G50" s="5"/>
      <c r="H50" s="75"/>
      <c r="I50" s="52" t="s">
        <v>16</v>
      </c>
      <c r="J50" s="52"/>
      <c r="K50" s="52"/>
      <c r="L50" s="52"/>
      <c r="M50" s="52"/>
      <c r="N50" s="52"/>
    </row>
    <row r="51" spans="1:14" x14ac:dyDescent="0.25">
      <c r="A51" s="2"/>
      <c r="B51" s="2"/>
      <c r="C51" s="2"/>
      <c r="D51" s="2"/>
      <c r="E51" s="2"/>
      <c r="F51" s="2"/>
      <c r="G51" s="5"/>
      <c r="H51" s="2"/>
      <c r="I51" s="2"/>
      <c r="J51" s="2"/>
      <c r="K51" s="2"/>
      <c r="L51" s="2"/>
      <c r="M51" s="2"/>
      <c r="N51" s="2"/>
    </row>
  </sheetData>
  <mergeCells count="22">
    <mergeCell ref="A49:F49"/>
    <mergeCell ref="I49:N49"/>
    <mergeCell ref="A50:F50"/>
    <mergeCell ref="I50:N50"/>
    <mergeCell ref="A26:F26"/>
    <mergeCell ref="I26:N26"/>
    <mergeCell ref="A27:F27"/>
    <mergeCell ref="I27:N27"/>
    <mergeCell ref="A28:F28"/>
    <mergeCell ref="I28:N28"/>
    <mergeCell ref="A20:F20"/>
    <mergeCell ref="I20:N20"/>
    <mergeCell ref="A21:F21"/>
    <mergeCell ref="I21:N21"/>
    <mergeCell ref="A24:F24"/>
    <mergeCell ref="I24:N24"/>
    <mergeCell ref="A1:F1"/>
    <mergeCell ref="I1:N1"/>
    <mergeCell ref="A2:F2"/>
    <mergeCell ref="I2:N2"/>
    <mergeCell ref="A3:F3"/>
    <mergeCell ref="I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 янв</vt:lpstr>
      <vt:lpstr>инф фев</vt:lpstr>
      <vt:lpstr>инф март</vt:lpstr>
      <vt:lpstr>инф апр</vt:lpstr>
      <vt:lpstr>октяб23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2006-11-28T10:41:36Z</dcterms:created>
  <dcterms:modified xsi:type="dcterms:W3CDTF">2023-11-08T09:29:28Z</dcterms:modified>
</cp:coreProperties>
</file>